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vm-fsnet-sv1\TECHNIK\04_Vergabe\2026\01_GEBAEUDEREINIGUNG\01-Vergabeunterlagen\Online\Neu Online\"/>
    </mc:Choice>
  </mc:AlternateContent>
  <xr:revisionPtr revIDLastSave="0" documentId="13_ncr:1_{138C4F96-4679-4299-B518-4CD249F9F071}" xr6:coauthVersionLast="47" xr6:coauthVersionMax="47" xr10:uidLastSave="{00000000-0000-0000-0000-000000000000}"/>
  <workbookProtection workbookAlgorithmName="SHA-512" workbookHashValue="m3hMZjrY+gv5X+C4srOg+Ts+vXXekxvjcgG+7uMcd40Efm6VahyvFzV3ntMyd/63vJfTo9QYj4zJpWWwG31Zhg==" workbookSaltValue="IwKrsfA5eXAPJdel0YR/mw==" workbookSpinCount="100000" lockStructure="1"/>
  <bookViews>
    <workbookView xWindow="-120" yWindow="-120" windowWidth="29040" windowHeight="17640" tabRatio="869" xr2:uid="{00000000-000D-0000-FFFF-FFFF00000000}"/>
  </bookViews>
  <sheets>
    <sheet name="GLASR_Verrechnungsstundensätze" sheetId="1" r:id="rId1"/>
    <sheet name="GLASR_Vorarbeiter" sheetId="10" r:id="rId2"/>
    <sheet name="Glasreinigung_UG" sheetId="4" r:id="rId3"/>
    <sheet name="Glasreinigung_EG" sheetId="5" r:id="rId4"/>
    <sheet name="Glasreinigung_1.OG" sheetId="6" r:id="rId5"/>
    <sheet name="Glasreinigung_2.OG" sheetId="7" r:id="rId6"/>
    <sheet name="Glasreinigung_3.OG" sheetId="8" r:id="rId7"/>
    <sheet name="Glasreinigung_4.OG" sheetId="9" r:id="rId8"/>
    <sheet name="GLASR_Stimmzimmer_Regie_Chor" sheetId="11" r:id="rId9"/>
    <sheet name="GLASR_Restaurant" sheetId="12" r:id="rId10"/>
    <sheet name="GLASR_Werkstätten" sheetId="13" r:id="rId11"/>
    <sheet name="GLASR_Arbeitsmittel" sheetId="16" r:id="rId12"/>
    <sheet name="GLASR_Gesamtkosten" sheetId="15" r:id="rId13"/>
  </sheets>
  <definedNames>
    <definedName name="_xlnm.Print_Area" localSheetId="1">GLASR_Vorarbeiter!$A$1:$I$23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6" l="1"/>
  <c r="G12" i="1"/>
  <c r="F12" i="1"/>
  <c r="E12" i="1"/>
  <c r="D12" i="1"/>
  <c r="E20" i="1"/>
  <c r="F20" i="1"/>
  <c r="G20" i="1"/>
  <c r="D20" i="1"/>
  <c r="E7" i="12" l="1"/>
  <c r="E14" i="16" s="1"/>
  <c r="E7" i="5" l="1"/>
  <c r="E8" i="16" s="1"/>
  <c r="G24" i="16" l="1"/>
  <c r="E16" i="15" s="1"/>
  <c r="E13" i="16"/>
  <c r="E12" i="16"/>
  <c r="E11" i="16"/>
  <c r="E10" i="16"/>
  <c r="E9" i="16"/>
  <c r="E7" i="16"/>
  <c r="E16" i="16" l="1"/>
  <c r="F8" i="9"/>
  <c r="F8" i="8"/>
  <c r="F8" i="7"/>
  <c r="F8" i="6" l="1"/>
  <c r="F10" i="5"/>
  <c r="F8" i="4"/>
  <c r="F17" i="13" l="1"/>
  <c r="F10" i="12"/>
  <c r="F26" i="11"/>
  <c r="F17" i="11"/>
  <c r="F8" i="11"/>
  <c r="F8" i="13" l="1"/>
  <c r="F7" i="10" l="1"/>
  <c r="F8" i="10"/>
  <c r="F6" i="10"/>
  <c r="E25" i="1" l="1"/>
  <c r="E27" i="1" s="1"/>
  <c r="H6" i="10" s="1"/>
  <c r="I6" i="10" s="1"/>
  <c r="G25" i="1"/>
  <c r="G27" i="1" s="1"/>
  <c r="H8" i="10" s="1"/>
  <c r="I8" i="10" s="1"/>
  <c r="F25" i="1"/>
  <c r="F27" i="1" s="1"/>
  <c r="H7" i="10" s="1"/>
  <c r="I7" i="10" s="1"/>
  <c r="D25" i="1"/>
  <c r="D27" i="1" s="1"/>
  <c r="H8" i="8" l="1"/>
  <c r="H8" i="9"/>
  <c r="H8" i="7"/>
  <c r="H8" i="6"/>
  <c r="H8" i="4"/>
  <c r="H10" i="5"/>
  <c r="H17" i="13"/>
  <c r="G19" i="13" s="1"/>
  <c r="H26" i="11"/>
  <c r="G28" i="11" s="1"/>
  <c r="H8" i="11"/>
  <c r="G10" i="11" s="1"/>
  <c r="H10" i="12"/>
  <c r="H17" i="11"/>
  <c r="G19" i="11" s="1"/>
  <c r="H8" i="13"/>
  <c r="H9" i="10"/>
  <c r="E6" i="15" s="1"/>
  <c r="G10" i="6" l="1"/>
  <c r="E9" i="15" s="1"/>
  <c r="G10" i="7"/>
  <c r="E10" i="15" s="1"/>
  <c r="G10" i="13"/>
  <c r="E15" i="15" s="1"/>
  <c r="G12" i="12"/>
  <c r="E14" i="15" s="1"/>
  <c r="G10" i="9"/>
  <c r="E12" i="15" s="1"/>
  <c r="G12" i="5"/>
  <c r="E8" i="15" s="1"/>
  <c r="G10" i="4"/>
  <c r="E7" i="15" s="1"/>
  <c r="G10" i="8"/>
  <c r="E11" i="15" s="1"/>
  <c r="E13" i="15"/>
  <c r="E17" i="15" l="1"/>
</calcChain>
</file>

<file path=xl/sharedStrings.xml><?xml version="1.0" encoding="utf-8"?>
<sst xmlns="http://schemas.openxmlformats.org/spreadsheetml/2006/main" count="226" uniqueCount="104">
  <si>
    <t>Berechnung von Stundenverrechnungssätzen:</t>
  </si>
  <si>
    <t>Vorarbeiter:</t>
  </si>
  <si>
    <t>Meister:</t>
  </si>
  <si>
    <t xml:space="preserve">Facharbeiter: </t>
  </si>
  <si>
    <t>Sozialversicherung:</t>
  </si>
  <si>
    <t>Krankenversicherung</t>
  </si>
  <si>
    <t>Arbeitslosenversicherung:</t>
  </si>
  <si>
    <t>Rentenversicherung:</t>
  </si>
  <si>
    <t>Summe Sozialversicherung:</t>
  </si>
  <si>
    <t>Soziallöhne:</t>
  </si>
  <si>
    <t>Summe Soziallöhne:</t>
  </si>
  <si>
    <t>Feiertage:</t>
  </si>
  <si>
    <t>Urlaubsgeld:</t>
  </si>
  <si>
    <t>Ausfalltage:</t>
  </si>
  <si>
    <t>Lohnfortzahlung:</t>
  </si>
  <si>
    <t>zusätzliches Urlaubsgeld:</t>
  </si>
  <si>
    <t>Detaillierte Aufschlüsselung der sonstigen Kosten nur nach Aufforderung!!!</t>
  </si>
  <si>
    <t>Summe Sonstiges: (Lohn- und Lohngebundene Kosten, Folgekosten):</t>
  </si>
  <si>
    <t>Produktivlohn + Gesamtzuschlag:</t>
  </si>
  <si>
    <t>Stundenverrechnungssatz (netto):</t>
  </si>
  <si>
    <t>Anzahl</t>
  </si>
  <si>
    <t>Art der Beschäftigten</t>
  </si>
  <si>
    <t>Arbeitsbeginn</t>
  </si>
  <si>
    <t>Arbeitsende</t>
  </si>
  <si>
    <t>Pause</t>
  </si>
  <si>
    <t>Facharbeiter</t>
  </si>
  <si>
    <t>Vorarbeiter</t>
  </si>
  <si>
    <t>Meister</t>
  </si>
  <si>
    <t>Werktage</t>
  </si>
  <si>
    <t>Stundenverrechn-ungssatz</t>
  </si>
  <si>
    <t>Kosten für Vorarbeiter (netto):</t>
  </si>
  <si>
    <r>
      <t>Kalkulation</t>
    </r>
    <r>
      <rPr>
        <sz val="18"/>
        <color rgb="FF9C6500"/>
        <rFont val="Calibri"/>
        <family val="2"/>
        <scheme val="minor"/>
      </rPr>
      <t xml:space="preserve"> Vorarbeiter</t>
    </r>
  </si>
  <si>
    <t>Kosten Grundreingung</t>
  </si>
  <si>
    <r>
      <t>Kalkulation Grundreinigung Haupthaus des</t>
    </r>
    <r>
      <rPr>
        <b/>
        <sz val="18"/>
        <color rgb="FF9C6500"/>
        <rFont val="Calibri"/>
        <family val="2"/>
        <scheme val="minor"/>
      </rPr>
      <t xml:space="preserve"> Erdgeschosses</t>
    </r>
  </si>
  <si>
    <r>
      <t>Fläche der zu reinigenden Fenster/Glasfassaden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 einseitig:</t>
    </r>
  </si>
  <si>
    <t>Glas-/Rahmenreinigung WERKSTÄTTEN (EG und 1. OG)</t>
  </si>
  <si>
    <t>Reiniger (Lohngruppe 6)</t>
  </si>
  <si>
    <t>Kosten für Glas-/Rahmenreinigung Außenbereich der Werkstätten (EG und 1. OG)  (netto):</t>
  </si>
  <si>
    <t>Glas-/Rahmenreinigung STIMMZIMMER (UG und EG)</t>
  </si>
  <si>
    <t>Kosten für Glas-/Rahmenreinigung STIMMZIMMER (UG und EG) (netto):</t>
  </si>
  <si>
    <t>Glas-/Rahmenreinigung REGIETRAKT (UG und EG)</t>
  </si>
  <si>
    <t>Kosten für Glas-/Rahmenreinigung REGIETRAKT (UG und EG) (netto):</t>
  </si>
  <si>
    <t>Glas-/Rahmenreinigung CHORSAAL (UG und EG)</t>
  </si>
  <si>
    <t>Kosten für Glas-/Rahmenreinigung CHORSAAL (UG und EG) (netto):</t>
  </si>
  <si>
    <t>Gesamtkosten der Glas-/Rahmenreinigung</t>
  </si>
  <si>
    <t>Glas-/Rahmenreinigung PROBEBÜHNE 2 und ÜBERGANG (UG, EG, 1. OG und 2. OG)</t>
  </si>
  <si>
    <t>Kosten für Glas-/Rahmenreinigung Außenbereich der PROBEBÜHNE 2 und ÜBERGANG (UG, EG, 1. OG und 2. OG)  (netto):</t>
  </si>
  <si>
    <t xml:space="preserve">Reiniger (Lohngruppe 6): </t>
  </si>
  <si>
    <r>
      <t xml:space="preserve">Kalkulation der Glas-/Rahmenreinigung Haupthaus des </t>
    </r>
    <r>
      <rPr>
        <b/>
        <sz val="18"/>
        <color rgb="FF9C6500"/>
        <rFont val="Calibri"/>
        <family val="2"/>
        <scheme val="minor"/>
      </rPr>
      <t>Untergeschosses</t>
    </r>
  </si>
  <si>
    <t>Kosten für Glas-/Rahmenreinigung Untergeschoss (netto):</t>
  </si>
  <si>
    <t>Glas-/Rahmenreinigung Untergeschoss</t>
  </si>
  <si>
    <r>
      <t>Kalkulation der Glas-/Rahmenreinigung Haupthaus des</t>
    </r>
    <r>
      <rPr>
        <b/>
        <sz val="18"/>
        <color rgb="FF9C6500"/>
        <rFont val="Calibri"/>
        <family val="2"/>
        <scheme val="minor"/>
      </rPr>
      <t xml:space="preserve"> 1. Obergeschosses</t>
    </r>
  </si>
  <si>
    <t>Glas-/Rahmenreinigung 1. Obergeschoss</t>
  </si>
  <si>
    <t>Kosten für Glas-/Rahmenreinigung 1. Obergschoss (netto):</t>
  </si>
  <si>
    <t>Kosten für Glas-/Rahmenreinigung Erdgeschoss (netto):</t>
  </si>
  <si>
    <t>Glas-/Rahmenreinigung Erdgschoss</t>
  </si>
  <si>
    <r>
      <t>Kalkulation der Glas-/Rahmenreinigung Haupthaus des</t>
    </r>
    <r>
      <rPr>
        <b/>
        <sz val="18"/>
        <color rgb="FF9C6500"/>
        <rFont val="Calibri"/>
        <family val="2"/>
        <scheme val="minor"/>
      </rPr>
      <t xml:space="preserve"> 2. Obergeschosses</t>
    </r>
  </si>
  <si>
    <t>Glas-/Rahmenreinigung 2. Obergeschoss</t>
  </si>
  <si>
    <t>Kosten für Glas-/Rahmenreinigung 2. Obergschoss (netto):</t>
  </si>
  <si>
    <r>
      <t>Kalkulation der Glas-/Rahmenreinigung Haupthaus des</t>
    </r>
    <r>
      <rPr>
        <b/>
        <sz val="18"/>
        <color rgb="FF9C6500"/>
        <rFont val="Calibri"/>
        <family val="2"/>
        <scheme val="minor"/>
      </rPr>
      <t xml:space="preserve"> 3. Obergeschosses</t>
    </r>
  </si>
  <si>
    <t>Glas-/Rahmenreinigung 3. Obergeschoss</t>
  </si>
  <si>
    <t>Kosten für Glas-/Rahmenreinigung 3. Obergschoss (netto):</t>
  </si>
  <si>
    <r>
      <t>Kalkulation der Glas-/Rahmenreinigung Haupthaus des</t>
    </r>
    <r>
      <rPr>
        <b/>
        <sz val="18"/>
        <color rgb="FF9C6500"/>
        <rFont val="Calibri"/>
        <family val="2"/>
        <scheme val="minor"/>
      </rPr>
      <t xml:space="preserve"> 4. Obergeschosses</t>
    </r>
  </si>
  <si>
    <t>Glas-/Rahmenreinigung 4. Obergeschoss</t>
  </si>
  <si>
    <t>Kosten für Glas-/Rahmenreinigung 4. Obergschoss (netto):</t>
  </si>
  <si>
    <t>Glasreinigung_UG</t>
  </si>
  <si>
    <t>Glasreinigung_EG</t>
  </si>
  <si>
    <t>Glasreinigung_1.OG</t>
  </si>
  <si>
    <t>Glasreinigung_2.OG</t>
  </si>
  <si>
    <t>Glasreinigung_3.OG</t>
  </si>
  <si>
    <t>Glasreinigung_4.OG</t>
  </si>
  <si>
    <t>GLASR_Stimmzimmer_Regie_Chor</t>
  </si>
  <si>
    <t>GLASR_SteigenbergerRestaurant</t>
  </si>
  <si>
    <t>GLASR_Werkstätten</t>
  </si>
  <si>
    <t>Gesamt:</t>
  </si>
  <si>
    <t>An-/Abfahrt:</t>
  </si>
  <si>
    <t>Materialeinsatz:</t>
  </si>
  <si>
    <t>Kosten für Glas-/Rahmenreinigung des Untergeschosses (netto):</t>
  </si>
  <si>
    <t>Kosten für Glas-/Rahmenreinigung des Erdgeschosses (netto):</t>
  </si>
  <si>
    <t>Kosten für Glas-/Rahmenreinigung des 1. Obergeschosses (netto):</t>
  </si>
  <si>
    <t>Kosten für Glas-/Rahmenreinigung des 2. Obergeschosses (netto):</t>
  </si>
  <si>
    <t>Kosten für Glas-/Rahmenreinigung des 3 . Obergeschosses (netto):</t>
  </si>
  <si>
    <t>Kosten für Glas-/Rahmenreinigung des 4. Obergeschosses (netto):</t>
  </si>
  <si>
    <t>Kosten für Glas-/Rahmenreinigung des STIMMZIMMER, REGIETRAKT, CHORSAAL (netto):</t>
  </si>
  <si>
    <t>Gesamtkosten Glas-/Rahmenreinigung Los 3 (netto):</t>
  </si>
  <si>
    <t>Arbeitszeit täglich</t>
  </si>
  <si>
    <t>Maschineneinsatz (ggf. Hebebühne etc.):</t>
  </si>
  <si>
    <r>
      <t xml:space="preserve">Kalkulation der Glas-/Rahmenreinigung </t>
    </r>
    <r>
      <rPr>
        <b/>
        <sz val="18"/>
        <color rgb="FF9C6500"/>
        <rFont val="Calibri"/>
        <family val="2"/>
        <scheme val="minor"/>
      </rPr>
      <t>Arbeitsmittel</t>
    </r>
  </si>
  <si>
    <t>Glas-/Rahmenreinigung ARBEITSMITTEL</t>
  </si>
  <si>
    <t>Für Reinigung benötigte Arbeitsmittel</t>
  </si>
  <si>
    <t>Kosten für Glas-/Rahmenreinigung ARBEITSMITTEL  (netto):</t>
  </si>
  <si>
    <t>Erneute Glas-/Rahmenreinigung Foyer zu Mitte der Festspielzeit (Termin nach Absprache)</t>
  </si>
  <si>
    <t>GESAMT:</t>
  </si>
  <si>
    <r>
      <t>Kalkulation der Glas-/Rahmenreinigung des</t>
    </r>
    <r>
      <rPr>
        <b/>
        <sz val="18"/>
        <color rgb="FF9C6500"/>
        <rFont val="Calibri"/>
        <family val="2"/>
        <scheme val="minor"/>
      </rPr>
      <t xml:space="preserve"> Stimmzimmer, Regietrakt und Chorsaal</t>
    </r>
  </si>
  <si>
    <r>
      <t xml:space="preserve">Kalkulation der Glas-/Rahmenreinigung der </t>
    </r>
    <r>
      <rPr>
        <b/>
        <sz val="18"/>
        <color rgb="FF9C6500"/>
        <rFont val="Calibri"/>
        <family val="2"/>
        <scheme val="minor"/>
      </rPr>
      <t>Werkstätten (EG und 1. OG)</t>
    </r>
  </si>
  <si>
    <t>Kosten für Glas-/Rahmenreinigung der ARBEITSMITTEL (netto):</t>
  </si>
  <si>
    <t>Kosten für Glas-/Rahmenreinigung der Werkstätten (netto):</t>
  </si>
  <si>
    <r>
      <t>Kalkulation der Glas-/Rahmenreinigung des</t>
    </r>
    <r>
      <rPr>
        <b/>
        <sz val="18"/>
        <color rgb="FF9C6500"/>
        <rFont val="Calibri"/>
        <family val="2"/>
        <scheme val="minor"/>
      </rPr>
      <t xml:space="preserve"> Restaurant mit Terrasse und Garten</t>
    </r>
  </si>
  <si>
    <t>Glas-/Rahmenreinigung RESTAURANT (EG und 1. OG)</t>
  </si>
  <si>
    <t>Kosten für Glas-/Rahmenreinigung  RESTAURANT            (EG und 1. OG) (netto):</t>
  </si>
  <si>
    <t>Erneute Glas- und Rahmenreinigung Restaurant</t>
  </si>
  <si>
    <t>Kosten für Glas-/Rahmenreinigung des RESTAURANT (netto):</t>
  </si>
  <si>
    <r>
      <t xml:space="preserve">Kostenkalkulation für die Glas-/Rahmenreinigung des Standortes der Bayreuther Festspiele zur Festspielzeit 2026,   </t>
    </r>
    <r>
      <rPr>
        <b/>
        <u/>
        <sz val="18"/>
        <color theme="1"/>
        <rFont val="Calibri"/>
        <family val="2"/>
        <scheme val="minor"/>
      </rPr>
      <t>LOS 3</t>
    </r>
  </si>
  <si>
    <r>
      <t>Produktivlohn</t>
    </r>
    <r>
      <rPr>
        <sz val="11"/>
        <rFont val="Calibri"/>
        <family val="2"/>
        <scheme val="minor"/>
      </rPr>
      <t xml:space="preserve"> (unter Berücksichtigung der 10. GebäudeArbbV und aktuellem Rahmentarifvertrag):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</si>
</sst>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4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doubleAccounting"/>
      <sz val="14"/>
      <color rgb="FF006100"/>
      <name val="Calibri"/>
      <family val="2"/>
      <scheme val="minor"/>
    </font>
    <font>
      <b/>
      <sz val="18"/>
      <color rgb="FF9C65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0"/>
      <name val="Arial Narrow"/>
      <family val="2"/>
    </font>
    <font>
      <sz val="18"/>
      <name val="Calibri"/>
      <family val="2"/>
      <scheme val="minor"/>
    </font>
    <font>
      <b/>
      <u val="doubleAccounting"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 val="double"/>
      <sz val="18"/>
      <color theme="1"/>
      <name val="Calibri"/>
      <family val="2"/>
      <scheme val="minor"/>
    </font>
    <font>
      <u val="doubleAccounting"/>
      <sz val="18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FFE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0" fillId="6" borderId="0" applyNumberFormat="0" applyBorder="0" applyAlignment="0" applyProtection="0"/>
    <xf numFmtId="0" fontId="19" fillId="0" borderId="0" applyNumberFormat="0" applyFont="0" applyBorder="0" applyProtection="0"/>
  </cellStyleXfs>
  <cellXfs count="12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0" fontId="0" fillId="0" borderId="0" xfId="0" applyNumberFormat="1"/>
    <xf numFmtId="10" fontId="0" fillId="0" borderId="0" xfId="0" applyNumberFormat="1" applyAlignment="1">
      <alignment wrapText="1"/>
    </xf>
    <xf numFmtId="0" fontId="7" fillId="0" borderId="0" xfId="0" applyFont="1" applyAlignment="1">
      <alignment wrapText="1"/>
    </xf>
    <xf numFmtId="164" fontId="9" fillId="2" borderId="3" xfId="1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4" fillId="0" borderId="1" xfId="0" applyFont="1" applyBorder="1" applyAlignment="1">
      <alignment wrapText="1"/>
    </xf>
    <xf numFmtId="164" fontId="9" fillId="2" borderId="2" xfId="1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2" fillId="0" borderId="0" xfId="0" applyFont="1" applyAlignment="1">
      <alignment vertical="center" wrapText="1"/>
    </xf>
    <xf numFmtId="0" fontId="0" fillId="0" borderId="0" xfId="4" applyFont="1" applyBorder="1"/>
    <xf numFmtId="164" fontId="0" fillId="0" borderId="0" xfId="4" applyNumberFormat="1" applyFont="1" applyBorder="1"/>
    <xf numFmtId="0" fontId="4" fillId="0" borderId="0" xfId="0" applyFont="1" applyAlignment="1">
      <alignment horizontal="center" wrapText="1"/>
    </xf>
    <xf numFmtId="164" fontId="14" fillId="0" borderId="0" xfId="4" applyNumberFormat="1" applyFont="1" applyBorder="1"/>
    <xf numFmtId="0" fontId="1" fillId="0" borderId="0" xfId="4" applyFont="1" applyBorder="1"/>
    <xf numFmtId="0" fontId="0" fillId="0" borderId="0" xfId="0" applyAlignment="1">
      <alignment vertical="center" wrapText="1"/>
    </xf>
    <xf numFmtId="10" fontId="0" fillId="5" borderId="3" xfId="0" applyNumberFormat="1" applyFill="1" applyBorder="1" applyAlignment="1" applyProtection="1">
      <alignment wrapText="1"/>
      <protection locked="0"/>
    </xf>
    <xf numFmtId="164" fontId="0" fillId="5" borderId="3" xfId="0" applyNumberFormat="1" applyFill="1" applyBorder="1" applyAlignment="1" applyProtection="1">
      <alignment wrapText="1"/>
      <protection locked="0"/>
    </xf>
    <xf numFmtId="164" fontId="0" fillId="5" borderId="4" xfId="0" applyNumberFormat="1" applyFill="1" applyBorder="1" applyAlignment="1" applyProtection="1">
      <alignment wrapText="1"/>
      <protection locked="0"/>
    </xf>
    <xf numFmtId="164" fontId="0" fillId="5" borderId="2" xfId="0" applyNumberFormat="1" applyFill="1" applyBorder="1" applyAlignment="1" applyProtection="1">
      <alignment wrapText="1"/>
      <protection locked="0"/>
    </xf>
    <xf numFmtId="10" fontId="0" fillId="5" borderId="6" xfId="0" applyNumberFormat="1" applyFill="1" applyBorder="1" applyAlignment="1" applyProtection="1">
      <alignment wrapText="1"/>
      <protection locked="0"/>
    </xf>
    <xf numFmtId="10" fontId="0" fillId="5" borderId="1" xfId="0" applyNumberFormat="1" applyFill="1" applyBorder="1" applyAlignment="1" applyProtection="1">
      <alignment wrapText="1"/>
      <protection locked="0"/>
    </xf>
    <xf numFmtId="10" fontId="0" fillId="5" borderId="5" xfId="0" applyNumberFormat="1" applyFill="1" applyBorder="1" applyAlignment="1" applyProtection="1">
      <alignment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7" borderId="1" xfId="0" applyFill="1" applyBorder="1" applyProtection="1">
      <protection locked="0"/>
    </xf>
    <xf numFmtId="0" fontId="0" fillId="0" borderId="18" xfId="0" applyBorder="1"/>
    <xf numFmtId="0" fontId="0" fillId="7" borderId="18" xfId="0" applyFill="1" applyBorder="1" applyProtection="1">
      <protection locked="0"/>
    </xf>
    <xf numFmtId="164" fontId="0" fillId="0" borderId="18" xfId="0" applyNumberForma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2" fillId="0" borderId="0" xfId="2" applyFill="1" applyBorder="1" applyAlignment="1">
      <alignment horizontal="center" vertical="center" wrapText="1"/>
    </xf>
    <xf numFmtId="164" fontId="17" fillId="0" borderId="0" xfId="2" applyNumberFormat="1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0" xfId="0" applyBorder="1"/>
    <xf numFmtId="0" fontId="0" fillId="0" borderId="22" xfId="0" applyBorder="1"/>
    <xf numFmtId="0" fontId="13" fillId="0" borderId="0" xfId="0" applyFont="1"/>
    <xf numFmtId="0" fontId="13" fillId="0" borderId="0" xfId="0" applyFont="1" applyAlignment="1">
      <alignment wrapText="1"/>
    </xf>
    <xf numFmtId="0" fontId="16" fillId="0" borderId="0" xfId="4" applyFont="1" applyBorder="1"/>
    <xf numFmtId="164" fontId="24" fillId="0" borderId="0" xfId="4" applyNumberFormat="1" applyFont="1" applyBorder="1"/>
    <xf numFmtId="0" fontId="13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2" applyAlignment="1">
      <alignment horizontal="left" wrapText="1"/>
    </xf>
    <xf numFmtId="0" fontId="9" fillId="2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1" fillId="6" borderId="0" xfId="3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3" borderId="11" xfId="2" applyBorder="1" applyAlignment="1">
      <alignment horizontal="center" vertical="center" wrapText="1"/>
    </xf>
    <xf numFmtId="0" fontId="2" fillId="3" borderId="15" xfId="2" applyBorder="1" applyAlignment="1">
      <alignment horizontal="center" vertical="center" wrapText="1"/>
    </xf>
    <xf numFmtId="164" fontId="17" fillId="3" borderId="15" xfId="2" applyNumberFormat="1" applyFont="1" applyBorder="1" applyAlignment="1">
      <alignment horizontal="center" vertical="center" wrapText="1"/>
    </xf>
    <xf numFmtId="0" fontId="17" fillId="3" borderId="14" xfId="2" applyFont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2" fillId="3" borderId="14" xfId="2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1" fillId="9" borderId="0" xfId="3" applyFont="1" applyFill="1" applyAlignment="1">
      <alignment horizontal="center" vertical="center" wrapText="1"/>
    </xf>
    <xf numFmtId="0" fontId="11" fillId="10" borderId="0" xfId="3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11" borderId="0" xfId="3" applyFont="1" applyFill="1" applyAlignment="1">
      <alignment horizontal="center" vertical="center" wrapText="1"/>
    </xf>
    <xf numFmtId="0" fontId="13" fillId="0" borderId="29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23" xfId="0" applyFont="1" applyBorder="1" applyAlignment="1">
      <alignment horizontal="center" wrapText="1"/>
    </xf>
    <xf numFmtId="164" fontId="13" fillId="7" borderId="1" xfId="0" applyNumberFormat="1" applyFont="1" applyFill="1" applyBorder="1" applyAlignment="1" applyProtection="1">
      <alignment horizontal="center"/>
      <protection locked="0"/>
    </xf>
    <xf numFmtId="164" fontId="13" fillId="7" borderId="28" xfId="0" applyNumberFormat="1" applyFont="1" applyFill="1" applyBorder="1" applyAlignment="1" applyProtection="1">
      <alignment horizontal="center"/>
      <protection locked="0"/>
    </xf>
    <xf numFmtId="164" fontId="13" fillId="7" borderId="1" xfId="0" applyNumberFormat="1" applyFont="1" applyFill="1" applyBorder="1" applyAlignment="1" applyProtection="1">
      <alignment horizontal="center" wrapText="1"/>
      <protection locked="0"/>
    </xf>
    <xf numFmtId="164" fontId="13" fillId="7" borderId="28" xfId="0" applyNumberFormat="1" applyFont="1" applyFill="1" applyBorder="1" applyAlignment="1" applyProtection="1">
      <alignment horizontal="center" wrapText="1"/>
      <protection locked="0"/>
    </xf>
    <xf numFmtId="164" fontId="13" fillId="7" borderId="30" xfId="0" applyNumberFormat="1" applyFont="1" applyFill="1" applyBorder="1" applyAlignment="1" applyProtection="1">
      <alignment horizontal="center" wrapText="1"/>
      <protection locked="0"/>
    </xf>
    <xf numFmtId="164" fontId="13" fillId="7" borderId="31" xfId="0" applyNumberFormat="1" applyFont="1" applyFill="1" applyBorder="1" applyAlignment="1" applyProtection="1">
      <alignment horizontal="center" wrapText="1"/>
      <protection locked="0"/>
    </xf>
    <xf numFmtId="0" fontId="13" fillId="0" borderId="27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13" fillId="0" borderId="24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3" fillId="0" borderId="27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0" fontId="16" fillId="0" borderId="1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4" fillId="12" borderId="14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6" fillId="0" borderId="11" xfId="2" applyFont="1" applyFill="1" applyBorder="1" applyAlignment="1">
      <alignment horizontal="right" vertical="center" wrapText="1"/>
    </xf>
    <xf numFmtId="0" fontId="6" fillId="0" borderId="15" xfId="2" applyFont="1" applyFill="1" applyBorder="1" applyAlignment="1">
      <alignment horizontal="right" vertical="center" wrapText="1"/>
    </xf>
    <xf numFmtId="164" fontId="20" fillId="0" borderId="11" xfId="2" applyNumberFormat="1" applyFont="1" applyFill="1" applyBorder="1" applyAlignment="1">
      <alignment horizontal="center" vertical="center" wrapText="1"/>
    </xf>
    <xf numFmtId="164" fontId="20" fillId="0" borderId="14" xfId="2" applyNumberFormat="1" applyFont="1" applyFill="1" applyBorder="1" applyAlignment="1">
      <alignment horizontal="center" vertical="center" wrapText="1"/>
    </xf>
    <xf numFmtId="164" fontId="20" fillId="0" borderId="13" xfId="2" applyNumberFormat="1" applyFont="1" applyFill="1" applyBorder="1" applyAlignment="1">
      <alignment horizontal="center" vertical="center" wrapText="1"/>
    </xf>
    <xf numFmtId="164" fontId="20" fillId="0" borderId="12" xfId="2" applyNumberFormat="1" applyFont="1" applyFill="1" applyBorder="1" applyAlignment="1">
      <alignment horizontal="center" vertical="center" wrapText="1"/>
    </xf>
    <xf numFmtId="164" fontId="20" fillId="0" borderId="17" xfId="2" applyNumberFormat="1" applyFont="1" applyFill="1" applyBorder="1" applyAlignment="1">
      <alignment horizontal="center" vertical="center" wrapText="1"/>
    </xf>
    <xf numFmtId="164" fontId="20" fillId="0" borderId="20" xfId="2" applyNumberFormat="1" applyFont="1" applyFill="1" applyBorder="1" applyAlignment="1">
      <alignment horizontal="center" vertical="center" wrapText="1"/>
    </xf>
    <xf numFmtId="164" fontId="21" fillId="0" borderId="15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right" vertical="center" wrapText="1"/>
    </xf>
    <xf numFmtId="0" fontId="16" fillId="0" borderId="15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 wrapText="1"/>
    </xf>
    <xf numFmtId="0" fontId="6" fillId="0" borderId="17" xfId="2" applyFont="1" applyFill="1" applyBorder="1" applyAlignment="1">
      <alignment horizontal="right" vertical="center" wrapText="1"/>
    </xf>
    <xf numFmtId="0" fontId="6" fillId="0" borderId="21" xfId="2" applyFont="1" applyFill="1" applyBorder="1" applyAlignment="1">
      <alignment horizontal="right" vertical="center" wrapText="1"/>
    </xf>
    <xf numFmtId="0" fontId="6" fillId="0" borderId="20" xfId="2" applyFont="1" applyFill="1" applyBorder="1" applyAlignment="1">
      <alignment horizontal="right" vertical="center" wrapText="1"/>
    </xf>
    <xf numFmtId="0" fontId="6" fillId="0" borderId="13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right" vertical="center" wrapText="1"/>
    </xf>
    <xf numFmtId="164" fontId="20" fillId="0" borderId="16" xfId="2" applyNumberFormat="1" applyFont="1" applyFill="1" applyBorder="1" applyAlignment="1">
      <alignment horizontal="center" vertical="center" wrapText="1"/>
    </xf>
    <xf numFmtId="164" fontId="20" fillId="0" borderId="19" xfId="2" applyNumberFormat="1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right" vertical="center" wrapText="1"/>
    </xf>
    <xf numFmtId="0" fontId="6" fillId="0" borderId="10" xfId="2" applyFont="1" applyFill="1" applyBorder="1" applyAlignment="1">
      <alignment horizontal="right" vertical="center" wrapText="1"/>
    </xf>
    <xf numFmtId="0" fontId="6" fillId="0" borderId="8" xfId="2" applyFont="1" applyFill="1" applyBorder="1" applyAlignment="1">
      <alignment horizontal="right" vertical="center" wrapText="1"/>
    </xf>
  </cellXfs>
  <cellStyles count="5">
    <cellStyle name="Blanko" xfId="4" xr:uid="{00000000-0005-0000-0000-000000000000}"/>
    <cellStyle name="Gut" xfId="1" builtinId="26"/>
    <cellStyle name="Neutral" xfId="3" builtinId="28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48357</xdr:colOff>
      <xdr:row>0</xdr:row>
      <xdr:rowOff>0</xdr:rowOff>
    </xdr:from>
    <xdr:to>
      <xdr:col>15</xdr:col>
      <xdr:colOff>954480</xdr:colOff>
      <xdr:row>25</xdr:row>
      <xdr:rowOff>256443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3757" y="0"/>
          <a:ext cx="8573748" cy="10019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57151</xdr:rowOff>
    </xdr:from>
    <xdr:to>
      <xdr:col>15</xdr:col>
      <xdr:colOff>811814</xdr:colOff>
      <xdr:row>30</xdr:row>
      <xdr:rowOff>66676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3975" y="57151"/>
          <a:ext cx="8412764" cy="11791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57149</xdr:colOff>
      <xdr:row>0</xdr:row>
      <xdr:rowOff>57149</xdr:rowOff>
    </xdr:from>
    <xdr:to>
      <xdr:col>15</xdr:col>
      <xdr:colOff>1016630</xdr:colOff>
      <xdr:row>31</xdr:row>
      <xdr:rowOff>19050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1124" y="57149"/>
          <a:ext cx="8627106" cy="117729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28574</xdr:colOff>
      <xdr:row>0</xdr:row>
      <xdr:rowOff>85724</xdr:rowOff>
    </xdr:from>
    <xdr:to>
      <xdr:col>15</xdr:col>
      <xdr:colOff>1019174</xdr:colOff>
      <xdr:row>31</xdr:row>
      <xdr:rowOff>128533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2074" y="85724"/>
          <a:ext cx="8658225" cy="118538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66674</xdr:colOff>
      <xdr:row>0</xdr:row>
      <xdr:rowOff>95250</xdr:rowOff>
    </xdr:from>
    <xdr:to>
      <xdr:col>15</xdr:col>
      <xdr:colOff>1038224</xdr:colOff>
      <xdr:row>31</xdr:row>
      <xdr:rowOff>59482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5399" y="95250"/>
          <a:ext cx="8639175" cy="11775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76199</xdr:rowOff>
    </xdr:from>
    <xdr:to>
      <xdr:col>15</xdr:col>
      <xdr:colOff>954559</xdr:colOff>
      <xdr:row>30</xdr:row>
      <xdr:rowOff>85724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6825" y="76199"/>
          <a:ext cx="8555509" cy="11439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123825</xdr:rowOff>
    </xdr:from>
    <xdr:to>
      <xdr:col>11</xdr:col>
      <xdr:colOff>1047749</xdr:colOff>
      <xdr:row>20</xdr:row>
      <xdr:rowOff>114299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0150" y="123825"/>
          <a:ext cx="4324349" cy="7610474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0</xdr:row>
      <xdr:rowOff>0</xdr:rowOff>
    </xdr:from>
    <xdr:to>
      <xdr:col>15</xdr:col>
      <xdr:colOff>869399</xdr:colOff>
      <xdr:row>21</xdr:row>
      <xdr:rowOff>273844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3550" y="0"/>
          <a:ext cx="4136474" cy="827484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36</xdr:row>
      <xdr:rowOff>130967</xdr:rowOff>
    </xdr:from>
    <xdr:to>
      <xdr:col>6</xdr:col>
      <xdr:colOff>304799</xdr:colOff>
      <xdr:row>66</xdr:row>
      <xdr:rowOff>327924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3846967"/>
          <a:ext cx="6715124" cy="116269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95251</xdr:rowOff>
    </xdr:from>
    <xdr:to>
      <xdr:col>15</xdr:col>
      <xdr:colOff>856841</xdr:colOff>
      <xdr:row>33</xdr:row>
      <xdr:rowOff>238126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7294" y="95251"/>
          <a:ext cx="8495891" cy="12930188"/>
        </a:xfrm>
        <a:prstGeom prst="rect">
          <a:avLst/>
        </a:prstGeom>
      </xdr:spPr>
    </xdr:pic>
    <xdr:clientData/>
  </xdr:twoCellAnchor>
  <xdr:twoCellAnchor>
    <xdr:from>
      <xdr:col>8</xdr:col>
      <xdr:colOff>619125</xdr:colOff>
      <xdr:row>12</xdr:row>
      <xdr:rowOff>161924</xdr:rowOff>
    </xdr:from>
    <xdr:to>
      <xdr:col>12</xdr:col>
      <xdr:colOff>85725</xdr:colOff>
      <xdr:row>13</xdr:row>
      <xdr:rowOff>152399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E49823B-8E80-4A29-86CF-A28056B78778}"/>
            </a:ext>
          </a:extLst>
        </xdr:cNvPr>
        <xdr:cNvSpPr txBox="1"/>
      </xdr:nvSpPr>
      <xdr:spPr>
        <a:xfrm>
          <a:off x="9658350" y="4952999"/>
          <a:ext cx="39624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000">
              <a:solidFill>
                <a:srgbClr val="FF0000"/>
              </a:solidFill>
            </a:rPr>
            <a:t>FESTSPIELRESTAURANT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66675</xdr:rowOff>
    </xdr:from>
    <xdr:to>
      <xdr:col>15</xdr:col>
      <xdr:colOff>848360</xdr:colOff>
      <xdr:row>29</xdr:row>
      <xdr:rowOff>244929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4257" y="66675"/>
          <a:ext cx="8506460" cy="120028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6</xdr:col>
      <xdr:colOff>242858</xdr:colOff>
      <xdr:row>33</xdr:row>
      <xdr:rowOff>276225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82000"/>
          <a:ext cx="6853208" cy="522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0"/>
  <sheetViews>
    <sheetView tabSelected="1" view="pageLayout" zoomScaleNormal="100" zoomScaleSheetLayoutView="100" workbookViewId="0">
      <selection activeCell="D6" sqref="D6"/>
    </sheetView>
  </sheetViews>
  <sheetFormatPr baseColWidth="10" defaultRowHeight="30" customHeight="1" x14ac:dyDescent="0.25"/>
  <cols>
    <col min="1" max="6" width="15.7109375" customWidth="1"/>
    <col min="7" max="7" width="16.140625" customWidth="1"/>
    <col min="8" max="16" width="15.7109375" customWidth="1"/>
  </cols>
  <sheetData>
    <row r="1" spans="1:8" ht="44.25" customHeight="1" x14ac:dyDescent="0.25">
      <c r="A1" s="51" t="s">
        <v>102</v>
      </c>
      <c r="B1" s="52"/>
      <c r="C1" s="52"/>
      <c r="D1" s="52"/>
      <c r="E1" s="52"/>
      <c r="F1" s="52"/>
      <c r="G1" s="52"/>
      <c r="H1" s="52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C3" s="53" t="s">
        <v>0</v>
      </c>
      <c r="D3" s="53"/>
      <c r="E3" s="53"/>
      <c r="F3" s="53"/>
      <c r="G3" s="1"/>
      <c r="H3" s="1"/>
    </row>
    <row r="4" spans="1:8" ht="30" customHeight="1" x14ac:dyDescent="0.25">
      <c r="A4" s="1"/>
      <c r="B4" s="1"/>
      <c r="C4" s="1"/>
      <c r="D4" s="1"/>
      <c r="E4" s="1"/>
      <c r="F4" s="1"/>
      <c r="G4" s="1"/>
      <c r="H4" s="1"/>
    </row>
    <row r="5" spans="1:8" ht="30" customHeight="1" x14ac:dyDescent="0.25">
      <c r="A5" s="1"/>
      <c r="D5" s="2" t="s">
        <v>47</v>
      </c>
      <c r="E5" s="2" t="s">
        <v>3</v>
      </c>
      <c r="F5" s="2" t="s">
        <v>1</v>
      </c>
      <c r="G5" s="2" t="s">
        <v>2</v>
      </c>
      <c r="H5" s="1"/>
    </row>
    <row r="6" spans="1:8" s="1" customFormat="1" ht="45" customHeight="1" x14ac:dyDescent="0.25">
      <c r="A6" s="54" t="s">
        <v>103</v>
      </c>
      <c r="B6" s="54"/>
      <c r="C6" s="54"/>
      <c r="D6" s="21"/>
      <c r="E6" s="22"/>
      <c r="F6" s="22"/>
      <c r="G6" s="23"/>
    </row>
    <row r="7" spans="1:8" ht="30" customHeight="1" x14ac:dyDescent="0.25">
      <c r="D7" s="3">
        <v>1</v>
      </c>
      <c r="E7" s="3">
        <v>1</v>
      </c>
      <c r="F7" s="3">
        <v>1</v>
      </c>
      <c r="G7" s="3">
        <v>1</v>
      </c>
      <c r="H7" s="1"/>
    </row>
    <row r="8" spans="1:8" ht="30" customHeight="1" x14ac:dyDescent="0.25">
      <c r="A8" s="54" t="s">
        <v>4</v>
      </c>
      <c r="B8" s="54"/>
      <c r="C8" s="54"/>
      <c r="H8" s="1"/>
    </row>
    <row r="9" spans="1:8" ht="30" customHeight="1" x14ac:dyDescent="0.25">
      <c r="A9" s="49" t="s">
        <v>5</v>
      </c>
      <c r="B9" s="49"/>
      <c r="C9" s="49"/>
      <c r="D9" s="20"/>
      <c r="E9" s="20"/>
      <c r="F9" s="20"/>
      <c r="G9" s="20"/>
      <c r="H9" s="1"/>
    </row>
    <row r="10" spans="1:8" ht="30" customHeight="1" x14ac:dyDescent="0.25">
      <c r="A10" s="49" t="s">
        <v>7</v>
      </c>
      <c r="B10" s="49"/>
      <c r="C10" s="49"/>
      <c r="D10" s="24"/>
      <c r="E10" s="24"/>
      <c r="F10" s="24"/>
      <c r="G10" s="24"/>
      <c r="H10" s="1"/>
    </row>
    <row r="11" spans="1:8" ht="30" customHeight="1" x14ac:dyDescent="0.25">
      <c r="A11" s="49" t="s">
        <v>6</v>
      </c>
      <c r="B11" s="49"/>
      <c r="C11" s="49"/>
      <c r="D11" s="24"/>
      <c r="E11" s="24"/>
      <c r="F11" s="24"/>
      <c r="G11" s="24"/>
      <c r="H11" s="1"/>
    </row>
    <row r="12" spans="1:8" ht="30" customHeight="1" x14ac:dyDescent="0.25">
      <c r="A12" s="50" t="s">
        <v>8</v>
      </c>
      <c r="B12" s="50"/>
      <c r="C12" s="50"/>
      <c r="D12" s="4">
        <f>D9+D10+D11</f>
        <v>0</v>
      </c>
      <c r="E12" s="4">
        <f>E9+E10+E11</f>
        <v>0</v>
      </c>
      <c r="F12" s="4">
        <f>F9+F10+F11</f>
        <v>0</v>
      </c>
      <c r="G12" s="4">
        <f>G9+G10+G11</f>
        <v>0</v>
      </c>
      <c r="H12" s="1"/>
    </row>
    <row r="13" spans="1:8" ht="30" customHeight="1" x14ac:dyDescent="0.25">
      <c r="A13" s="49"/>
      <c r="B13" s="49"/>
      <c r="D13" s="1"/>
      <c r="E13" s="1"/>
      <c r="F13" s="1"/>
      <c r="G13" s="1"/>
      <c r="H13" s="1"/>
    </row>
    <row r="14" spans="1:8" ht="30" customHeight="1" x14ac:dyDescent="0.25">
      <c r="A14" s="54" t="s">
        <v>9</v>
      </c>
      <c r="B14" s="54"/>
      <c r="C14" s="54"/>
      <c r="H14" s="1"/>
    </row>
    <row r="15" spans="1:8" ht="30" customHeight="1" x14ac:dyDescent="0.25">
      <c r="A15" s="49" t="s">
        <v>11</v>
      </c>
      <c r="B15" s="49"/>
      <c r="C15" s="49"/>
      <c r="D15" s="20"/>
      <c r="E15" s="20"/>
      <c r="F15" s="20"/>
      <c r="G15" s="20"/>
      <c r="H15" s="1"/>
    </row>
    <row r="16" spans="1:8" ht="30" customHeight="1" x14ac:dyDescent="0.25">
      <c r="A16" s="49" t="s">
        <v>12</v>
      </c>
      <c r="B16" s="49"/>
      <c r="C16" s="49"/>
      <c r="D16" s="24"/>
      <c r="E16" s="24"/>
      <c r="F16" s="24"/>
      <c r="G16" s="24"/>
      <c r="H16" s="1"/>
    </row>
    <row r="17" spans="1:8" ht="30" customHeight="1" x14ac:dyDescent="0.25">
      <c r="A17" s="49" t="s">
        <v>13</v>
      </c>
      <c r="B17" s="49"/>
      <c r="C17" s="49"/>
      <c r="D17" s="24"/>
      <c r="E17" s="24"/>
      <c r="F17" s="24"/>
      <c r="G17" s="24"/>
      <c r="H17" s="1"/>
    </row>
    <row r="18" spans="1:8" ht="30" customHeight="1" x14ac:dyDescent="0.25">
      <c r="A18" s="49" t="s">
        <v>14</v>
      </c>
      <c r="B18" s="49"/>
      <c r="C18" s="49"/>
      <c r="D18" s="24"/>
      <c r="E18" s="24"/>
      <c r="F18" s="24"/>
      <c r="G18" s="24"/>
      <c r="H18" s="1"/>
    </row>
    <row r="19" spans="1:8" ht="30" customHeight="1" x14ac:dyDescent="0.25">
      <c r="A19" s="46" t="s">
        <v>15</v>
      </c>
      <c r="B19" s="46"/>
      <c r="C19" s="46"/>
      <c r="D19" s="24"/>
      <c r="E19" s="25"/>
      <c r="F19" s="25"/>
      <c r="G19" s="26"/>
      <c r="H19" s="1"/>
    </row>
    <row r="20" spans="1:8" ht="30" customHeight="1" x14ac:dyDescent="0.25">
      <c r="A20" s="50" t="s">
        <v>10</v>
      </c>
      <c r="B20" s="50"/>
      <c r="C20" s="50"/>
      <c r="D20" s="4">
        <f>D15+D16+D17+D18+D19</f>
        <v>0</v>
      </c>
      <c r="E20" s="4">
        <f t="shared" ref="E20:G20" si="0">E15+E16+E17+E18+E19</f>
        <v>0</v>
      </c>
      <c r="F20" s="4">
        <f t="shared" si="0"/>
        <v>0</v>
      </c>
      <c r="G20" s="4">
        <f t="shared" si="0"/>
        <v>0</v>
      </c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50" t="s">
        <v>17</v>
      </c>
      <c r="B22" s="49"/>
      <c r="C22" s="49"/>
      <c r="D22" s="20"/>
      <c r="E22" s="20"/>
      <c r="F22" s="20"/>
      <c r="G22" s="20"/>
      <c r="H22" s="1"/>
    </row>
    <row r="23" spans="1:8" ht="45" customHeight="1" x14ac:dyDescent="0.25">
      <c r="A23" s="5"/>
      <c r="B23" s="47" t="s">
        <v>16</v>
      </c>
      <c r="C23" s="47"/>
      <c r="E23" s="1"/>
      <c r="F23" s="1"/>
      <c r="G23" s="1"/>
      <c r="H23" s="1"/>
    </row>
    <row r="24" spans="1:8" ht="30" customHeight="1" x14ac:dyDescent="0.25">
      <c r="D24" s="1"/>
      <c r="E24" s="1"/>
      <c r="F24" s="1"/>
      <c r="G24" s="1"/>
      <c r="H24" s="1"/>
    </row>
    <row r="25" spans="1:8" ht="30" customHeight="1" x14ac:dyDescent="0.25">
      <c r="A25" s="45" t="s">
        <v>18</v>
      </c>
      <c r="B25" s="46"/>
      <c r="C25" s="46"/>
      <c r="D25" s="4">
        <f>D7+D12+D20+D22</f>
        <v>1</v>
      </c>
      <c r="E25" s="4">
        <f>E7+E12+E20+E22</f>
        <v>1</v>
      </c>
      <c r="F25" s="4">
        <f>F7+F12+F20+F22</f>
        <v>1</v>
      </c>
      <c r="G25" s="4">
        <f>G7+G12+G20+G22</f>
        <v>1</v>
      </c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3">
      <c r="A27" s="48" t="s">
        <v>19</v>
      </c>
      <c r="B27" s="48"/>
      <c r="C27" s="48"/>
      <c r="D27" s="6">
        <f>D6*D25</f>
        <v>0</v>
      </c>
      <c r="E27" s="6">
        <f>E6*E25</f>
        <v>0</v>
      </c>
      <c r="F27" s="6">
        <f>F6*F25</f>
        <v>0</v>
      </c>
      <c r="G27" s="9">
        <f>G6*G25</f>
        <v>0</v>
      </c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30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30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30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30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30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30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30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30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30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30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30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30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30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30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30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30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30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30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30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30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30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30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30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30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30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30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30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30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30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30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30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30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30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30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30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30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30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30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30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30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30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30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30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30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30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30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30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30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30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30" customHeight="1" x14ac:dyDescent="0.25">
      <c r="A180" s="1"/>
      <c r="B180" s="1"/>
      <c r="C180" s="1"/>
      <c r="D180" s="1"/>
      <c r="E180" s="1"/>
      <c r="F180" s="1"/>
      <c r="G180" s="1"/>
      <c r="H180" s="1"/>
    </row>
  </sheetData>
  <sheetProtection algorithmName="SHA-512" hashValue="Kdqc9b+yYqVlvDMuhI1v2Yog3PU5B/xQpGYY2JxWz8ogjHuxyskcpzKEH6tXWHXxfQhN4r/ikaFpELcuwvFc9A==" saltValue="WrWO9bfbc1r++KIYrntzZQ==" spinCount="100000" sheet="1" selectLockedCells="1"/>
  <mergeCells count="20">
    <mergeCell ref="A16:C16"/>
    <mergeCell ref="A1:H1"/>
    <mergeCell ref="C3:F3"/>
    <mergeCell ref="A13:B13"/>
    <mergeCell ref="A12:C12"/>
    <mergeCell ref="A14:C14"/>
    <mergeCell ref="A15:C15"/>
    <mergeCell ref="A6:C6"/>
    <mergeCell ref="A8:C8"/>
    <mergeCell ref="A9:C9"/>
    <mergeCell ref="A10:C10"/>
    <mergeCell ref="A11:C11"/>
    <mergeCell ref="A25:C25"/>
    <mergeCell ref="B23:C23"/>
    <mergeCell ref="A27:C27"/>
    <mergeCell ref="A17:C17"/>
    <mergeCell ref="A18:C18"/>
    <mergeCell ref="A19:C19"/>
    <mergeCell ref="A20:C20"/>
    <mergeCell ref="A22:C22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</sheetPr>
  <dimension ref="A1:H110"/>
  <sheetViews>
    <sheetView view="pageLayout" zoomScaleNormal="100" workbookViewId="0">
      <selection activeCell="G10" sqref="G10"/>
    </sheetView>
  </sheetViews>
  <sheetFormatPr baseColWidth="10" defaultRowHeight="30" customHeight="1" x14ac:dyDescent="0.25"/>
  <cols>
    <col min="1" max="6" width="15.7109375" customWidth="1"/>
    <col min="7" max="7" width="15" customWidth="1"/>
    <col min="8" max="8" width="17" customWidth="1"/>
    <col min="9" max="16" width="15.7109375" customWidth="1"/>
  </cols>
  <sheetData>
    <row r="1" spans="1:8" ht="47.25" customHeight="1" x14ac:dyDescent="0.25">
      <c r="A1" s="66" t="s">
        <v>97</v>
      </c>
      <c r="B1" s="66"/>
      <c r="C1" s="66"/>
      <c r="D1" s="66"/>
      <c r="E1" s="66"/>
      <c r="F1" s="66"/>
      <c r="G1" s="66"/>
      <c r="H1" s="66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B3" s="59" t="s">
        <v>98</v>
      </c>
      <c r="C3" s="59"/>
      <c r="D3" s="59"/>
      <c r="E3" s="59"/>
      <c r="F3" s="59"/>
      <c r="G3" s="59"/>
    </row>
    <row r="4" spans="1:8" ht="30" customHeight="1" thickBot="1" x14ac:dyDescent="0.3">
      <c r="B4" s="32"/>
      <c r="C4" s="32"/>
      <c r="D4" s="32"/>
      <c r="E4" s="32"/>
      <c r="F4" s="32"/>
      <c r="G4" s="32"/>
    </row>
    <row r="5" spans="1:8" ht="30" customHeight="1" thickBot="1" x14ac:dyDescent="0.3">
      <c r="C5" s="60" t="s">
        <v>34</v>
      </c>
      <c r="D5" s="61"/>
      <c r="E5" s="33">
        <v>650</v>
      </c>
    </row>
    <row r="6" spans="1:8" ht="30" customHeight="1" thickBot="1" x14ac:dyDescent="0.3">
      <c r="C6" s="60" t="s">
        <v>100</v>
      </c>
      <c r="D6" s="61"/>
      <c r="E6" s="44">
        <v>650</v>
      </c>
    </row>
    <row r="7" spans="1:8" ht="30" customHeight="1" thickBot="1" x14ac:dyDescent="0.3">
      <c r="C7" s="67" t="s">
        <v>92</v>
      </c>
      <c r="D7" s="68"/>
      <c r="E7" s="33">
        <f>E5+E6</f>
        <v>1300</v>
      </c>
    </row>
    <row r="9" spans="1:8" ht="30" customHeight="1" x14ac:dyDescent="0.25">
      <c r="A9" s="8" t="s">
        <v>21</v>
      </c>
      <c r="B9" s="8" t="s">
        <v>20</v>
      </c>
      <c r="C9" s="8" t="s">
        <v>22</v>
      </c>
      <c r="D9" s="8" t="s">
        <v>23</v>
      </c>
      <c r="E9" s="8" t="s">
        <v>24</v>
      </c>
      <c r="F9" s="8" t="s">
        <v>85</v>
      </c>
      <c r="G9" s="8" t="s">
        <v>28</v>
      </c>
      <c r="H9" s="8" t="s">
        <v>29</v>
      </c>
    </row>
    <row r="10" spans="1:8" ht="30" customHeight="1" x14ac:dyDescent="0.25">
      <c r="A10" s="12" t="s">
        <v>36</v>
      </c>
      <c r="B10" s="27"/>
      <c r="C10" s="27"/>
      <c r="D10" s="27"/>
      <c r="E10" s="27"/>
      <c r="F10" s="11">
        <f>D10-C10-E10</f>
        <v>0</v>
      </c>
      <c r="G10" s="28"/>
      <c r="H10" s="10">
        <f>GLASR_Verrechnungsstundensätze!D27</f>
        <v>0</v>
      </c>
    </row>
    <row r="11" spans="1:8" ht="30" customHeight="1" thickBot="1" x14ac:dyDescent="0.3">
      <c r="A11" s="1"/>
      <c r="B11" s="1"/>
      <c r="H11" s="1"/>
    </row>
    <row r="12" spans="1:8" ht="30" customHeight="1" thickBot="1" x14ac:dyDescent="0.3">
      <c r="A12" s="1"/>
      <c r="B12" s="1"/>
      <c r="C12" s="1"/>
      <c r="D12" s="55" t="s">
        <v>99</v>
      </c>
      <c r="E12" s="56"/>
      <c r="F12" s="62"/>
      <c r="G12" s="57">
        <f>B10*F10*G10*H10</f>
        <v>0</v>
      </c>
      <c r="H12" s="58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</sheetData>
  <sheetProtection algorithmName="SHA-512" hashValue="xvUiGuiHNiq/YIGDWyYA44okhuBFrxQjBLODV2dmVMT9l5L0l2puifnC466sW4UEYtmWFE0vvs26f3swyhwepQ==" saltValue="Tv26A/Z4MDIl4qtmlSdp2w==" spinCount="100000" sheet="1" selectLockedCells="1"/>
  <mergeCells count="7">
    <mergeCell ref="B3:G3"/>
    <mergeCell ref="C5:D5"/>
    <mergeCell ref="D12:F12"/>
    <mergeCell ref="G12:H12"/>
    <mergeCell ref="A1:H1"/>
    <mergeCell ref="C6:D6"/>
    <mergeCell ref="C7:D7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H84"/>
  <sheetViews>
    <sheetView view="pageLayout" zoomScaleNormal="100" workbookViewId="0">
      <selection activeCell="G8" sqref="G8"/>
    </sheetView>
  </sheetViews>
  <sheetFormatPr baseColWidth="10" defaultRowHeight="30" customHeight="1" x14ac:dyDescent="0.25"/>
  <cols>
    <col min="1" max="1" width="22" customWidth="1"/>
    <col min="2" max="2" width="13.85546875" customWidth="1"/>
    <col min="3" max="3" width="13.42578125" customWidth="1"/>
    <col min="4" max="5" width="15.7109375" customWidth="1"/>
    <col min="6" max="6" width="14.28515625" customWidth="1"/>
    <col min="7" max="7" width="16.140625" customWidth="1"/>
    <col min="8" max="8" width="17.28515625" customWidth="1"/>
    <col min="9" max="16" width="15.7109375" customWidth="1"/>
  </cols>
  <sheetData>
    <row r="1" spans="1:8" ht="47.25" customHeight="1" x14ac:dyDescent="0.25">
      <c r="A1" s="69" t="s">
        <v>94</v>
      </c>
      <c r="B1" s="69"/>
      <c r="C1" s="69"/>
      <c r="D1" s="69"/>
      <c r="E1" s="69"/>
      <c r="F1" s="69"/>
      <c r="G1" s="69"/>
      <c r="H1" s="69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6" customHeight="1" x14ac:dyDescent="0.25">
      <c r="B3" s="59" t="s">
        <v>35</v>
      </c>
      <c r="C3" s="59"/>
      <c r="D3" s="59"/>
      <c r="E3" s="59"/>
      <c r="F3" s="59"/>
      <c r="G3" s="59"/>
    </row>
    <row r="4" spans="1:8" ht="36" customHeight="1" thickBot="1" x14ac:dyDescent="0.3">
      <c r="B4" s="32"/>
      <c r="C4" s="32"/>
      <c r="D4" s="32"/>
      <c r="E4" s="32"/>
      <c r="F4" s="32"/>
      <c r="G4" s="32"/>
    </row>
    <row r="5" spans="1:8" ht="45" customHeight="1" thickBot="1" x14ac:dyDescent="0.3">
      <c r="C5" s="60" t="s">
        <v>34</v>
      </c>
      <c r="D5" s="61"/>
      <c r="E5" s="33">
        <v>354</v>
      </c>
    </row>
    <row r="7" spans="1:8" ht="30" customHeight="1" x14ac:dyDescent="0.25">
      <c r="A7" s="8" t="s">
        <v>21</v>
      </c>
      <c r="B7" s="8" t="s">
        <v>20</v>
      </c>
      <c r="C7" s="8" t="s">
        <v>22</v>
      </c>
      <c r="D7" s="8" t="s">
        <v>23</v>
      </c>
      <c r="E7" s="8" t="s">
        <v>24</v>
      </c>
      <c r="F7" s="8" t="s">
        <v>85</v>
      </c>
      <c r="G7" s="8" t="s">
        <v>28</v>
      </c>
      <c r="H7" s="8" t="s">
        <v>29</v>
      </c>
    </row>
    <row r="8" spans="1:8" ht="30" customHeight="1" x14ac:dyDescent="0.25">
      <c r="A8" s="12" t="s">
        <v>36</v>
      </c>
      <c r="B8" s="27"/>
      <c r="C8" s="27"/>
      <c r="D8" s="27"/>
      <c r="E8" s="27"/>
      <c r="F8" s="11">
        <f>D8-C8-E8</f>
        <v>0</v>
      </c>
      <c r="G8" s="28"/>
      <c r="H8" s="10">
        <f>GLASR_Verrechnungsstundensätze!D27</f>
        <v>0</v>
      </c>
    </row>
    <row r="9" spans="1:8" ht="30" customHeight="1" thickBot="1" x14ac:dyDescent="0.3">
      <c r="A9" s="1"/>
      <c r="B9" s="1"/>
      <c r="H9" s="1"/>
    </row>
    <row r="10" spans="1:8" ht="30" customHeight="1" thickBot="1" x14ac:dyDescent="0.3">
      <c r="A10" s="1"/>
      <c r="B10" s="1"/>
      <c r="C10" s="1"/>
      <c r="D10" s="55" t="s">
        <v>37</v>
      </c>
      <c r="E10" s="56"/>
      <c r="F10" s="62"/>
      <c r="G10" s="57">
        <f>B8*F8*G8*H8</f>
        <v>0</v>
      </c>
      <c r="H10" s="58"/>
    </row>
    <row r="11" spans="1:8" ht="30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30" customHeight="1" x14ac:dyDescent="0.25">
      <c r="B12" s="59" t="s">
        <v>45</v>
      </c>
      <c r="C12" s="59"/>
      <c r="D12" s="59"/>
      <c r="E12" s="59"/>
      <c r="F12" s="59"/>
      <c r="G12" s="59"/>
    </row>
    <row r="13" spans="1:8" ht="30" customHeight="1" thickBot="1" x14ac:dyDescent="0.3">
      <c r="B13" s="32"/>
      <c r="C13" s="32"/>
      <c r="D13" s="32"/>
      <c r="E13" s="32"/>
      <c r="F13" s="32"/>
      <c r="G13" s="32"/>
    </row>
    <row r="14" spans="1:8" ht="30" customHeight="1" thickBot="1" x14ac:dyDescent="0.3">
      <c r="C14" s="60" t="s">
        <v>34</v>
      </c>
      <c r="D14" s="61"/>
      <c r="E14" s="33">
        <v>96</v>
      </c>
    </row>
    <row r="16" spans="1:8" ht="30" customHeight="1" x14ac:dyDescent="0.25">
      <c r="A16" s="8" t="s">
        <v>21</v>
      </c>
      <c r="B16" s="8" t="s">
        <v>20</v>
      </c>
      <c r="C16" s="8" t="s">
        <v>22</v>
      </c>
      <c r="D16" s="8" t="s">
        <v>23</v>
      </c>
      <c r="E16" s="8" t="s">
        <v>24</v>
      </c>
      <c r="F16" s="8" t="s">
        <v>85</v>
      </c>
      <c r="G16" s="8" t="s">
        <v>28</v>
      </c>
      <c r="H16" s="8" t="s">
        <v>29</v>
      </c>
    </row>
    <row r="17" spans="1:8" ht="30" customHeight="1" x14ac:dyDescent="0.25">
      <c r="A17" s="12" t="s">
        <v>36</v>
      </c>
      <c r="B17" s="27"/>
      <c r="C17" s="27"/>
      <c r="D17" s="27"/>
      <c r="E17" s="27"/>
      <c r="F17" s="11">
        <f>D17-C17-E17</f>
        <v>0</v>
      </c>
      <c r="G17" s="28"/>
      <c r="H17" s="10">
        <f>GLASR_Verrechnungsstundensätze!D27</f>
        <v>0</v>
      </c>
    </row>
    <row r="18" spans="1:8" ht="30" customHeight="1" thickBot="1" x14ac:dyDescent="0.3">
      <c r="A18" s="1"/>
      <c r="B18" s="1"/>
      <c r="H18" s="1"/>
    </row>
    <row r="19" spans="1:8" ht="45.75" customHeight="1" thickBot="1" x14ac:dyDescent="0.3">
      <c r="A19" s="1"/>
      <c r="B19" s="1"/>
      <c r="C19" s="1"/>
      <c r="D19" s="55" t="s">
        <v>46</v>
      </c>
      <c r="E19" s="56"/>
      <c r="F19" s="62"/>
      <c r="G19" s="57">
        <f>B17*F17*G17*H17</f>
        <v>0</v>
      </c>
      <c r="H19" s="58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</sheetData>
  <sheetProtection algorithmName="SHA-512" hashValue="X32klosbkC3JFl3dgY4dVs1BMtWkQovDGiq0SJdDd4SaHXG0QrVhGTU8rMOOzScJl3qFoeKpdz0Zp4xwnxw0Rw==" saltValue="9vaw8hby6Cpmetqfy5gmWg==" spinCount="100000" sheet="1" selectLockedCells="1"/>
  <mergeCells count="9">
    <mergeCell ref="B12:G12"/>
    <mergeCell ref="C14:D14"/>
    <mergeCell ref="D19:F19"/>
    <mergeCell ref="G19:H19"/>
    <mergeCell ref="A1:H1"/>
    <mergeCell ref="B3:G3"/>
    <mergeCell ref="D10:F10"/>
    <mergeCell ref="G10:H10"/>
    <mergeCell ref="C5:D5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H84"/>
  <sheetViews>
    <sheetView view="pageLayout" topLeftCell="A2" zoomScaleNormal="100" workbookViewId="0">
      <selection activeCell="E19" sqref="E19:F19"/>
    </sheetView>
  </sheetViews>
  <sheetFormatPr baseColWidth="10" defaultRowHeight="30" customHeight="1" x14ac:dyDescent="0.25"/>
  <cols>
    <col min="1" max="1" width="22" customWidth="1"/>
    <col min="2" max="2" width="13.85546875" customWidth="1"/>
    <col min="3" max="3" width="13.42578125" customWidth="1"/>
    <col min="4" max="5" width="15.7109375" customWidth="1"/>
    <col min="6" max="6" width="14.28515625" customWidth="1"/>
    <col min="7" max="7" width="16.140625" customWidth="1"/>
    <col min="8" max="8" width="17.28515625" customWidth="1"/>
    <col min="9" max="16" width="15.7109375" customWidth="1"/>
  </cols>
  <sheetData>
    <row r="1" spans="1:8" ht="47.25" customHeight="1" x14ac:dyDescent="0.25">
      <c r="A1" s="69" t="s">
        <v>87</v>
      </c>
      <c r="B1" s="69"/>
      <c r="C1" s="69"/>
      <c r="D1" s="69"/>
      <c r="E1" s="69"/>
      <c r="F1" s="69"/>
      <c r="G1" s="69"/>
      <c r="H1" s="69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6" customHeight="1" x14ac:dyDescent="0.25">
      <c r="B3" s="59" t="s">
        <v>88</v>
      </c>
      <c r="C3" s="59"/>
      <c r="D3" s="59"/>
      <c r="E3" s="59"/>
      <c r="F3" s="59"/>
      <c r="G3" s="59"/>
    </row>
    <row r="4" spans="1:8" ht="36" customHeight="1" x14ac:dyDescent="0.25">
      <c r="B4" s="32"/>
      <c r="C4" s="32"/>
      <c r="D4" s="32"/>
      <c r="E4" s="32"/>
      <c r="F4" s="32"/>
      <c r="G4" s="32"/>
    </row>
    <row r="5" spans="1:8" ht="45" customHeight="1" thickBot="1" x14ac:dyDescent="0.3"/>
    <row r="6" spans="1:8" ht="48.75" customHeight="1" thickBot="1" x14ac:dyDescent="0.3">
      <c r="B6" s="39"/>
      <c r="C6" s="38"/>
      <c r="D6" s="38"/>
      <c r="E6" s="60" t="s">
        <v>34</v>
      </c>
      <c r="F6" s="97"/>
      <c r="G6" s="37"/>
    </row>
    <row r="7" spans="1:8" ht="30" customHeight="1" x14ac:dyDescent="0.3">
      <c r="B7" s="89" t="s">
        <v>65</v>
      </c>
      <c r="C7" s="90"/>
      <c r="D7" s="90"/>
      <c r="E7" s="98">
        <f>Glasreinigung_UG!E5</f>
        <v>40</v>
      </c>
      <c r="F7" s="99"/>
    </row>
    <row r="8" spans="1:8" ht="30" customHeight="1" x14ac:dyDescent="0.3">
      <c r="B8" s="91" t="s">
        <v>66</v>
      </c>
      <c r="C8" s="92"/>
      <c r="D8" s="92"/>
      <c r="E8" s="83">
        <f>Glasreinigung_EG!E7</f>
        <v>1413</v>
      </c>
      <c r="F8" s="84"/>
    </row>
    <row r="9" spans="1:8" ht="30" customHeight="1" x14ac:dyDescent="0.3">
      <c r="B9" s="91" t="s">
        <v>67</v>
      </c>
      <c r="C9" s="92"/>
      <c r="D9" s="92"/>
      <c r="E9" s="83">
        <f>Glasreinigung_1.OG!E5</f>
        <v>641</v>
      </c>
      <c r="F9" s="84"/>
    </row>
    <row r="10" spans="1:8" ht="30" customHeight="1" x14ac:dyDescent="0.3">
      <c r="B10" s="91" t="s">
        <v>68</v>
      </c>
      <c r="C10" s="92"/>
      <c r="D10" s="92"/>
      <c r="E10" s="83">
        <f>Glasreinigung_2.OG!E5</f>
        <v>262</v>
      </c>
      <c r="F10" s="84"/>
    </row>
    <row r="11" spans="1:8" ht="30" customHeight="1" x14ac:dyDescent="0.3">
      <c r="B11" s="91" t="s">
        <v>69</v>
      </c>
      <c r="C11" s="92"/>
      <c r="D11" s="92"/>
      <c r="E11" s="83">
        <f>Glasreinigung_3.OG!E5</f>
        <v>828</v>
      </c>
      <c r="F11" s="84"/>
    </row>
    <row r="12" spans="1:8" ht="30" customHeight="1" x14ac:dyDescent="0.3">
      <c r="B12" s="91" t="s">
        <v>70</v>
      </c>
      <c r="C12" s="92"/>
      <c r="D12" s="92"/>
      <c r="E12" s="83">
        <f>Glasreinigung_4.OG!E5</f>
        <v>222</v>
      </c>
      <c r="F12" s="84"/>
    </row>
    <row r="13" spans="1:8" ht="30" customHeight="1" x14ac:dyDescent="0.3">
      <c r="B13" s="91" t="s">
        <v>71</v>
      </c>
      <c r="C13" s="92"/>
      <c r="D13" s="92"/>
      <c r="E13" s="83">
        <f>GLASR_Stimmzimmer_Regie_Chor!E5+GLASR_Stimmzimmer_Regie_Chor!E14+GLASR_Stimmzimmer_Regie_Chor!E23</f>
        <v>516</v>
      </c>
      <c r="F13" s="84"/>
    </row>
    <row r="14" spans="1:8" ht="30" customHeight="1" x14ac:dyDescent="0.3">
      <c r="B14" s="91" t="s">
        <v>72</v>
      </c>
      <c r="C14" s="92"/>
      <c r="D14" s="92"/>
      <c r="E14" s="83">
        <f>GLASR_Restaurant!E7</f>
        <v>1300</v>
      </c>
      <c r="F14" s="84"/>
    </row>
    <row r="15" spans="1:8" ht="30" customHeight="1" thickBot="1" x14ac:dyDescent="0.35">
      <c r="B15" s="93" t="s">
        <v>73</v>
      </c>
      <c r="C15" s="94"/>
      <c r="D15" s="94"/>
      <c r="E15" s="85">
        <f>GLASR_Werkstätten!E5+GLASR_Werkstätten!E14</f>
        <v>450</v>
      </c>
      <c r="F15" s="86"/>
    </row>
    <row r="16" spans="1:8" ht="30" customHeight="1" thickBot="1" x14ac:dyDescent="0.4">
      <c r="B16" s="40"/>
      <c r="C16" s="95" t="s">
        <v>74</v>
      </c>
      <c r="D16" s="96"/>
      <c r="E16" s="87">
        <f>E7+E8+E9+E10+E11+E12+E13+E14+E15</f>
        <v>5672</v>
      </c>
      <c r="F16" s="88"/>
    </row>
    <row r="17" spans="1:8" ht="30" customHeight="1" thickBot="1" x14ac:dyDescent="0.3"/>
    <row r="18" spans="1:8" ht="30" customHeight="1" x14ac:dyDescent="0.35">
      <c r="A18" s="1"/>
      <c r="B18" s="72" t="s">
        <v>89</v>
      </c>
      <c r="C18" s="73"/>
      <c r="D18" s="73"/>
      <c r="E18" s="73"/>
      <c r="F18" s="74"/>
      <c r="H18" s="1"/>
    </row>
    <row r="19" spans="1:8" ht="28.5" customHeight="1" x14ac:dyDescent="0.3">
      <c r="A19" s="1"/>
      <c r="B19" s="81" t="s">
        <v>76</v>
      </c>
      <c r="C19" s="82"/>
      <c r="D19" s="82"/>
      <c r="E19" s="75"/>
      <c r="F19" s="76"/>
    </row>
    <row r="20" spans="1:8" ht="39" customHeight="1" x14ac:dyDescent="0.3">
      <c r="A20" s="1"/>
      <c r="B20" s="81" t="s">
        <v>86</v>
      </c>
      <c r="C20" s="82"/>
      <c r="D20" s="82"/>
      <c r="E20" s="77"/>
      <c r="F20" s="78"/>
      <c r="G20" s="1"/>
      <c r="H20" s="1"/>
    </row>
    <row r="21" spans="1:8" ht="30" customHeight="1" thickBot="1" x14ac:dyDescent="0.35">
      <c r="A21" s="1"/>
      <c r="B21" s="70" t="s">
        <v>75</v>
      </c>
      <c r="C21" s="71"/>
      <c r="D21" s="71"/>
      <c r="E21" s="79"/>
      <c r="F21" s="80"/>
      <c r="G21" s="1"/>
      <c r="H21" s="1"/>
    </row>
    <row r="22" spans="1:8" ht="30" customHeight="1" x14ac:dyDescent="0.5">
      <c r="A22" s="1"/>
      <c r="B22" s="41"/>
      <c r="C22" s="41"/>
      <c r="D22" s="42"/>
      <c r="E22" s="43"/>
      <c r="F22" s="43"/>
      <c r="G22" s="1"/>
      <c r="H22" s="1"/>
    </row>
    <row r="23" spans="1:8" ht="30" customHeight="1" thickBot="1" x14ac:dyDescent="0.3">
      <c r="A23" s="1"/>
      <c r="B23" s="1"/>
      <c r="C23" s="1"/>
      <c r="D23" s="1"/>
      <c r="E23" s="1"/>
      <c r="F23" s="1"/>
      <c r="G23" s="1"/>
      <c r="H23" s="1"/>
    </row>
    <row r="24" spans="1:8" ht="49.5" customHeight="1" thickBot="1" x14ac:dyDescent="0.3">
      <c r="A24" s="1"/>
      <c r="B24" s="1"/>
      <c r="C24" s="1"/>
      <c r="D24" s="55" t="s">
        <v>90</v>
      </c>
      <c r="E24" s="56"/>
      <c r="F24" s="62"/>
      <c r="G24" s="57">
        <f>E19+E20+E21</f>
        <v>0</v>
      </c>
      <c r="H24" s="58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57" customHeight="1" x14ac:dyDescent="0.25">
      <c r="A27" s="1"/>
      <c r="C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</sheetData>
  <sheetProtection algorithmName="SHA-512" hashValue="7StIrxVxiESPeKb6itKxNwn8vB7mGy+yO48kpYszElFUIkG2vSQO2Z7SPnAme9yaPK0jkQgb02A/BVqMEOVVJA==" saltValue="EKKJnolTFz1L/VUEtOIb8A==" spinCount="100000" sheet="1" selectLockedCells="1"/>
  <mergeCells count="32">
    <mergeCell ref="D24:F24"/>
    <mergeCell ref="G24:H24"/>
    <mergeCell ref="B7:D7"/>
    <mergeCell ref="B8:D8"/>
    <mergeCell ref="A1:H1"/>
    <mergeCell ref="B3:G3"/>
    <mergeCell ref="B9:D9"/>
    <mergeCell ref="B10:D10"/>
    <mergeCell ref="B11:D11"/>
    <mergeCell ref="B12:D12"/>
    <mergeCell ref="B13:D13"/>
    <mergeCell ref="B14:D14"/>
    <mergeCell ref="B15:D15"/>
    <mergeCell ref="C16:D16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B20:D20"/>
    <mergeCell ref="B21:D21"/>
    <mergeCell ref="B18:F18"/>
    <mergeCell ref="E19:F19"/>
    <mergeCell ref="E20:F20"/>
    <mergeCell ref="E21:F21"/>
    <mergeCell ref="B19:D19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28"/>
  <sheetViews>
    <sheetView view="pageLayout" zoomScaleNormal="100" zoomScaleSheetLayoutView="100" workbookViewId="0">
      <selection activeCell="G32" sqref="G32"/>
    </sheetView>
  </sheetViews>
  <sheetFormatPr baseColWidth="10" defaultRowHeight="30" customHeight="1" x14ac:dyDescent="0.25"/>
  <cols>
    <col min="1" max="3" width="15.7109375" customWidth="1"/>
    <col min="4" max="4" width="25.140625" customWidth="1"/>
    <col min="5" max="6" width="15.7109375" customWidth="1"/>
    <col min="7" max="7" width="16.140625" customWidth="1"/>
    <col min="8" max="16" width="15.7109375" customWidth="1"/>
  </cols>
  <sheetData>
    <row r="1" spans="1:8" ht="42" customHeight="1" x14ac:dyDescent="0.25">
      <c r="A1" s="51" t="s">
        <v>102</v>
      </c>
      <c r="B1" s="51"/>
      <c r="C1" s="51"/>
      <c r="D1" s="51"/>
      <c r="E1" s="51"/>
      <c r="F1" s="51"/>
      <c r="G1" s="51"/>
      <c r="H1" s="19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C3" s="53" t="s">
        <v>44</v>
      </c>
      <c r="D3" s="53"/>
      <c r="E3" s="53"/>
      <c r="F3" s="53"/>
      <c r="G3" s="1"/>
      <c r="H3" s="1"/>
    </row>
    <row r="4" spans="1:8" ht="30" customHeight="1" x14ac:dyDescent="0.25">
      <c r="A4" s="1"/>
      <c r="B4" s="1"/>
      <c r="C4" s="1"/>
      <c r="D4" s="1"/>
      <c r="E4" s="1"/>
      <c r="F4" s="1"/>
      <c r="G4" s="1"/>
      <c r="H4" s="1"/>
    </row>
    <row r="5" spans="1:8" ht="30" customHeight="1" x14ac:dyDescent="0.25">
      <c r="A5" s="1"/>
      <c r="B5" s="1"/>
      <c r="C5" s="1"/>
      <c r="D5" s="1"/>
      <c r="E5" s="1"/>
      <c r="F5" s="1"/>
      <c r="G5" s="1"/>
      <c r="H5" s="1"/>
    </row>
    <row r="6" spans="1:8" ht="30" customHeight="1" thickBot="1" x14ac:dyDescent="0.3">
      <c r="A6" s="113" t="s">
        <v>30</v>
      </c>
      <c r="B6" s="114"/>
      <c r="C6" s="114"/>
      <c r="D6" s="115"/>
      <c r="E6" s="106">
        <f>GLASR_Vorarbeiter!H9</f>
        <v>0</v>
      </c>
      <c r="F6" s="107"/>
      <c r="G6" s="1"/>
      <c r="H6" s="1"/>
    </row>
    <row r="7" spans="1:8" ht="30" customHeight="1" thickBot="1" x14ac:dyDescent="0.3">
      <c r="A7" s="116" t="s">
        <v>77</v>
      </c>
      <c r="B7" s="101"/>
      <c r="C7" s="101"/>
      <c r="D7" s="117"/>
      <c r="E7" s="104">
        <f>Glasreinigung_UG!G10</f>
        <v>0</v>
      </c>
      <c r="F7" s="105"/>
      <c r="G7" s="1"/>
      <c r="H7" s="1"/>
    </row>
    <row r="8" spans="1:8" ht="30" customHeight="1" thickBot="1" x14ac:dyDescent="0.3">
      <c r="A8" s="116" t="s">
        <v>78</v>
      </c>
      <c r="B8" s="101"/>
      <c r="C8" s="101"/>
      <c r="D8" s="117"/>
      <c r="E8" s="104">
        <f>Glasreinigung_EG!G12</f>
        <v>0</v>
      </c>
      <c r="F8" s="105"/>
      <c r="G8" s="1"/>
      <c r="H8" s="1"/>
    </row>
    <row r="9" spans="1:8" ht="30" customHeight="1" thickBot="1" x14ac:dyDescent="0.3">
      <c r="A9" s="116" t="s">
        <v>79</v>
      </c>
      <c r="B9" s="101"/>
      <c r="C9" s="101"/>
      <c r="D9" s="117"/>
      <c r="E9" s="104">
        <f>Glasreinigung_1.OG!G10</f>
        <v>0</v>
      </c>
      <c r="F9" s="105"/>
      <c r="G9" s="1"/>
      <c r="H9" s="1"/>
    </row>
    <row r="10" spans="1:8" ht="30" customHeight="1" thickBot="1" x14ac:dyDescent="0.3">
      <c r="A10" s="116" t="s">
        <v>80</v>
      </c>
      <c r="B10" s="101"/>
      <c r="C10" s="101"/>
      <c r="D10" s="117"/>
      <c r="E10" s="104">
        <f>Glasreinigung_2.OG!G10</f>
        <v>0</v>
      </c>
      <c r="F10" s="105"/>
      <c r="G10" s="1"/>
      <c r="H10" s="1"/>
    </row>
    <row r="11" spans="1:8" ht="30" customHeight="1" thickBot="1" x14ac:dyDescent="0.3">
      <c r="A11" s="116" t="s">
        <v>81</v>
      </c>
      <c r="B11" s="101"/>
      <c r="C11" s="101"/>
      <c r="D11" s="117"/>
      <c r="E11" s="104">
        <f>Glasreinigung_3.OG!G10</f>
        <v>0</v>
      </c>
      <c r="F11" s="105"/>
      <c r="G11" s="1"/>
      <c r="H11" s="1"/>
    </row>
    <row r="12" spans="1:8" ht="30" customHeight="1" thickBot="1" x14ac:dyDescent="0.3">
      <c r="A12" s="116" t="s">
        <v>82</v>
      </c>
      <c r="B12" s="101"/>
      <c r="C12" s="101"/>
      <c r="D12" s="117"/>
      <c r="E12" s="104">
        <f>Glasreinigung_4.OG!G10</f>
        <v>0</v>
      </c>
      <c r="F12" s="105"/>
      <c r="G12" s="1"/>
      <c r="H12" s="1"/>
    </row>
    <row r="13" spans="1:8" ht="30" customHeight="1" thickBot="1" x14ac:dyDescent="0.3">
      <c r="A13" s="116" t="s">
        <v>83</v>
      </c>
      <c r="B13" s="101"/>
      <c r="C13" s="101"/>
      <c r="D13" s="117"/>
      <c r="E13" s="104">
        <f>GLASR_Stimmzimmer_Regie_Chor!G10+GLASR_Stimmzimmer_Regie_Chor!G19+GLASR_Stimmzimmer_Regie_Chor!G28</f>
        <v>0</v>
      </c>
      <c r="F13" s="105"/>
      <c r="G13" s="1"/>
      <c r="H13" s="1"/>
    </row>
    <row r="14" spans="1:8" ht="30" customHeight="1" thickBot="1" x14ac:dyDescent="0.3">
      <c r="A14" s="116" t="s">
        <v>101</v>
      </c>
      <c r="B14" s="101"/>
      <c r="C14" s="101"/>
      <c r="D14" s="117"/>
      <c r="E14" s="118">
        <f>GLASR_Restaurant!G12</f>
        <v>0</v>
      </c>
      <c r="F14" s="118"/>
      <c r="G14" s="1"/>
      <c r="H14" s="1"/>
    </row>
    <row r="15" spans="1:8" ht="30" customHeight="1" thickBot="1" x14ac:dyDescent="0.3">
      <c r="A15" s="120" t="s">
        <v>96</v>
      </c>
      <c r="B15" s="121"/>
      <c r="C15" s="121"/>
      <c r="D15" s="122"/>
      <c r="E15" s="119">
        <f>GLASR_Werkstätten!G10+GLASR_Werkstätten!G19</f>
        <v>0</v>
      </c>
      <c r="F15" s="119"/>
      <c r="G15" s="1"/>
      <c r="H15" s="1"/>
    </row>
    <row r="16" spans="1:8" ht="30" customHeight="1" thickBot="1" x14ac:dyDescent="0.3">
      <c r="A16" s="100" t="s">
        <v>95</v>
      </c>
      <c r="B16" s="101"/>
      <c r="C16" s="101"/>
      <c r="D16" s="101"/>
      <c r="E16" s="102">
        <f>GLASR_Arbeitsmittel!G24</f>
        <v>0</v>
      </c>
      <c r="F16" s="103"/>
      <c r="G16" s="1"/>
      <c r="H16" s="1"/>
    </row>
    <row r="17" spans="1:8" ht="61.5" customHeight="1" thickBot="1" x14ac:dyDescent="0.3">
      <c r="A17" s="110" t="s">
        <v>84</v>
      </c>
      <c r="B17" s="111"/>
      <c r="C17" s="111"/>
      <c r="D17" s="112"/>
      <c r="E17" s="108">
        <f>E6+E7+E8+E9+E10+E11+E12+E13+E14+E15+E16</f>
        <v>0</v>
      </c>
      <c r="F17" s="109"/>
      <c r="G17" s="1"/>
      <c r="H17" s="1"/>
    </row>
    <row r="18" spans="1:8" ht="30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30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</sheetData>
  <sheetProtection algorithmName="SHA-512" hashValue="mS55VnOwRUNZWklIlJHhFqtAKFFWlOQ+VnDMLdvwp3a4dez2FdBF1Ot5uVVsMhduFPy4rvxI4l1d+l4RO/CHnw==" saltValue="KXaLwGwAAp9uG3bYJ2G3QQ==" spinCount="100000" sheet="1" selectLockedCells="1"/>
  <mergeCells count="26">
    <mergeCell ref="E17:F17"/>
    <mergeCell ref="A17:D17"/>
    <mergeCell ref="A6:D6"/>
    <mergeCell ref="A7:D7"/>
    <mergeCell ref="A8:D8"/>
    <mergeCell ref="A9:D9"/>
    <mergeCell ref="A10:D10"/>
    <mergeCell ref="A11:D11"/>
    <mergeCell ref="E13:F13"/>
    <mergeCell ref="E14:F14"/>
    <mergeCell ref="E15:F15"/>
    <mergeCell ref="A13:D13"/>
    <mergeCell ref="A14:D14"/>
    <mergeCell ref="E9:F9"/>
    <mergeCell ref="A15:D15"/>
    <mergeCell ref="A12:D12"/>
    <mergeCell ref="A16:D16"/>
    <mergeCell ref="E16:F16"/>
    <mergeCell ref="C3:F3"/>
    <mergeCell ref="A1:G1"/>
    <mergeCell ref="E10:F10"/>
    <mergeCell ref="E11:F11"/>
    <mergeCell ref="E12:F12"/>
    <mergeCell ref="E6:F6"/>
    <mergeCell ref="E7:F7"/>
    <mergeCell ref="E8:F8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5"/>
  <sheetViews>
    <sheetView view="pageLayout" zoomScaleNormal="100" workbookViewId="0">
      <selection activeCell="B6" sqref="B6"/>
    </sheetView>
  </sheetViews>
  <sheetFormatPr baseColWidth="10" defaultRowHeight="30" customHeight="1" x14ac:dyDescent="0.25"/>
  <cols>
    <col min="1" max="1" width="13.85546875" customWidth="1"/>
    <col min="2" max="2" width="9.85546875" customWidth="1"/>
    <col min="3" max="3" width="14.28515625" customWidth="1"/>
    <col min="4" max="4" width="11.7109375" customWidth="1"/>
    <col min="5" max="5" width="11.140625" customWidth="1"/>
    <col min="6" max="7" width="10.5703125" customWidth="1"/>
    <col min="8" max="8" width="16.140625" customWidth="1"/>
    <col min="9" max="9" width="19" customWidth="1"/>
    <col min="10" max="17" width="15.7109375" customWidth="1"/>
  </cols>
  <sheetData>
    <row r="1" spans="1:10" ht="30" customHeight="1" x14ac:dyDescent="0.25">
      <c r="A1" s="1"/>
      <c r="B1" s="53" t="s">
        <v>31</v>
      </c>
      <c r="C1" s="53"/>
      <c r="D1" s="53"/>
      <c r="E1" s="53"/>
      <c r="F1" s="53"/>
      <c r="G1" s="53"/>
      <c r="H1" s="53"/>
      <c r="I1" s="1"/>
    </row>
    <row r="2" spans="1:10" ht="30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5" spans="1:10" ht="37.5" customHeight="1" x14ac:dyDescent="0.25">
      <c r="A5" s="8" t="s">
        <v>21</v>
      </c>
      <c r="B5" s="8" t="s">
        <v>20</v>
      </c>
      <c r="C5" s="8" t="s">
        <v>22</v>
      </c>
      <c r="D5" s="8" t="s">
        <v>23</v>
      </c>
      <c r="E5" s="8" t="s">
        <v>24</v>
      </c>
      <c r="F5" s="8" t="s">
        <v>85</v>
      </c>
      <c r="G5" s="8" t="s">
        <v>28</v>
      </c>
      <c r="H5" s="8" t="s">
        <v>29</v>
      </c>
      <c r="I5" s="8" t="s">
        <v>32</v>
      </c>
    </row>
    <row r="6" spans="1:10" ht="30" customHeight="1" x14ac:dyDescent="0.25">
      <c r="A6" s="12" t="s">
        <v>25</v>
      </c>
      <c r="B6" s="27"/>
      <c r="C6" s="27"/>
      <c r="D6" s="27"/>
      <c r="E6" s="27"/>
      <c r="F6" s="11">
        <f>D6-C6-E6</f>
        <v>0</v>
      </c>
      <c r="G6" s="28"/>
      <c r="H6" s="10">
        <f>GLASR_Verrechnungsstundensätze!E27</f>
        <v>0</v>
      </c>
      <c r="I6" s="10">
        <f>(B6*F6*G6*H6)</f>
        <v>0</v>
      </c>
    </row>
    <row r="7" spans="1:10" ht="30" customHeight="1" x14ac:dyDescent="0.25">
      <c r="A7" s="12" t="s">
        <v>26</v>
      </c>
      <c r="B7" s="27"/>
      <c r="C7" s="27"/>
      <c r="D7" s="27"/>
      <c r="E7" s="27"/>
      <c r="F7" s="11">
        <f t="shared" ref="F7:F8" si="0">D7-C7-E7</f>
        <v>0</v>
      </c>
      <c r="G7" s="28"/>
      <c r="H7" s="10">
        <f>GLASR_Verrechnungsstundensätze!F27</f>
        <v>0</v>
      </c>
      <c r="I7" s="10">
        <f t="shared" ref="I7:I8" si="1">(B7*F7*G7*H7)</f>
        <v>0</v>
      </c>
    </row>
    <row r="8" spans="1:10" ht="30" customHeight="1" thickBot="1" x14ac:dyDescent="0.3">
      <c r="A8" s="12" t="s">
        <v>27</v>
      </c>
      <c r="B8" s="27"/>
      <c r="C8" s="27"/>
      <c r="D8" s="27"/>
      <c r="E8" s="27"/>
      <c r="F8" s="29">
        <f t="shared" si="0"/>
        <v>0</v>
      </c>
      <c r="G8" s="30"/>
      <c r="H8" s="31">
        <f>GLASR_Verrechnungsstundensätze!G27</f>
        <v>0</v>
      </c>
      <c r="I8" s="10">
        <f t="shared" si="1"/>
        <v>0</v>
      </c>
    </row>
    <row r="9" spans="1:10" ht="30" customHeight="1" thickBot="1" x14ac:dyDescent="0.3">
      <c r="A9" s="1"/>
      <c r="B9" s="1"/>
      <c r="C9" s="1"/>
      <c r="D9" s="1"/>
      <c r="E9" s="1"/>
      <c r="F9" s="55" t="s">
        <v>30</v>
      </c>
      <c r="G9" s="56"/>
      <c r="H9" s="57">
        <f>I6+I7+I8</f>
        <v>0</v>
      </c>
      <c r="I9" s="58"/>
    </row>
    <row r="11" spans="1:10" ht="30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30" customHeight="1" x14ac:dyDescent="0.25">
      <c r="D12" s="16"/>
      <c r="E12" s="1"/>
      <c r="F12" s="1"/>
      <c r="G12" s="1"/>
    </row>
    <row r="13" spans="1:10" ht="30" customHeight="1" x14ac:dyDescent="0.25">
      <c r="A13" s="1"/>
    </row>
    <row r="14" spans="1:10" ht="30" customHeight="1" x14ac:dyDescent="0.25">
      <c r="A14" s="1"/>
    </row>
    <row r="15" spans="1:10" ht="30" customHeight="1" x14ac:dyDescent="0.25">
      <c r="A15" s="7"/>
    </row>
    <row r="16" spans="1:10" ht="30" customHeight="1" x14ac:dyDescent="0.25">
      <c r="A16" s="14"/>
      <c r="B16" s="14"/>
      <c r="C16" s="14"/>
      <c r="D16" s="14"/>
      <c r="E16" s="18"/>
      <c r="F16" s="18"/>
      <c r="G16" s="18"/>
      <c r="H16" s="18"/>
      <c r="I16" s="14"/>
    </row>
    <row r="17" spans="1:9" ht="30" customHeight="1" x14ac:dyDescent="0.45">
      <c r="A17" s="14"/>
      <c r="B17" s="15"/>
      <c r="C17" s="15"/>
      <c r="D17" s="15"/>
      <c r="E17" s="17"/>
      <c r="F17" s="17"/>
      <c r="G17" s="17"/>
      <c r="H17" s="17"/>
      <c r="I17" s="14"/>
    </row>
    <row r="18" spans="1:9" ht="30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</row>
    <row r="24" spans="1:9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ht="30" customHeigh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30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ht="30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30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ht="30" customHeight="1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ht="30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30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30" customHeight="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30" customHeight="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30" customHeight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30" customHeight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30" customHeigh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30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30" customHeight="1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30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30" customHeight="1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30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30" customHeigh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30" customHeight="1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30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30" customHeight="1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30" customHeight="1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30" customHeight="1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30" customHeight="1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30" customHeight="1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ht="30" customHeight="1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ht="30" customHeight="1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ht="30" customHeight="1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ht="30" customHeight="1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ht="30" customHeight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ht="30" customHeight="1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ht="30" customHeight="1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ht="30" customHeight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t="30" customHeight="1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ht="30" customHeight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ht="30" customHeight="1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ht="30" customHeight="1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ht="30" customHeight="1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ht="30" customHeight="1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ht="30" customHeight="1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ht="30" customHeight="1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ht="30" customHeight="1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ht="30" customHeight="1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ht="30" customHeight="1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ht="30" customHeight="1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ht="30" customHeight="1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ht="30" customHeight="1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ht="30" customHeight="1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ht="30" customHeight="1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ht="30" customHeight="1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ht="30" customHeight="1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ht="30" customHeight="1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ht="30" customHeight="1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ht="30" customHeight="1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ht="30" customHeight="1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ht="30" customHeight="1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ht="30" customHeight="1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ht="30" customHeight="1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ht="30" customHeight="1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ht="30" customHeight="1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ht="30" customHeight="1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ht="30" customHeight="1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ht="30" customHeight="1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ht="30" customHeight="1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ht="30" customHeight="1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ht="30" customHeight="1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ht="30" customHeight="1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ht="30" customHeight="1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ht="30" customHeight="1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ht="30" customHeight="1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ht="30" customHeight="1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ht="30" customHeight="1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ht="30" customHeight="1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ht="30" customHeight="1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ht="30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30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30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30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30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30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30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30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30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30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30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30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30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30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30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30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30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30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30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30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30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30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30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30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30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30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30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30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30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30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30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30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30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30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30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30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30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30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30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30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30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30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30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30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30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30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</row>
  </sheetData>
  <sheetProtection algorithmName="SHA-512" hashValue="DOcs6GUlgKw/lJJmeq6uDISUVQoyURjGATrcDW7T6Q8iusb6HD0yb/e/3jSPTOTIgL1cOU433DOgDwdd5jloqA==" saltValue="iEWW7Idr+thFG9UZwuoLJw==" spinCount="100000" sheet="1" selectLockedCells="1"/>
  <mergeCells count="3">
    <mergeCell ref="F9:G9"/>
    <mergeCell ref="H9:I9"/>
    <mergeCell ref="B1:H1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7"/>
  <sheetViews>
    <sheetView view="pageLayout" zoomScale="85" zoomScaleNormal="100" zoomScalePageLayoutView="85" workbookViewId="0">
      <selection activeCell="B8" sqref="B8"/>
    </sheetView>
  </sheetViews>
  <sheetFormatPr baseColWidth="10" defaultRowHeight="30" customHeight="1" x14ac:dyDescent="0.25"/>
  <cols>
    <col min="1" max="1" width="14.42578125" customWidth="1"/>
    <col min="2" max="2" width="17.5703125" customWidth="1"/>
    <col min="3" max="3" width="17" customWidth="1"/>
    <col min="4" max="4" width="15.7109375" customWidth="1"/>
    <col min="5" max="5" width="17.7109375" customWidth="1"/>
    <col min="6" max="6" width="15.5703125" customWidth="1"/>
    <col min="7" max="7" width="12.42578125" customWidth="1"/>
    <col min="8" max="8" width="17.42578125" customWidth="1"/>
    <col min="9" max="16" width="15.7109375" customWidth="1"/>
  </cols>
  <sheetData>
    <row r="1" spans="1:8" ht="30" customHeight="1" x14ac:dyDescent="0.25">
      <c r="A1" s="1"/>
      <c r="B1" s="53" t="s">
        <v>48</v>
      </c>
      <c r="C1" s="53"/>
      <c r="D1" s="53"/>
      <c r="E1" s="53"/>
      <c r="F1" s="53"/>
      <c r="G1" s="53"/>
      <c r="H1" s="1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B3" s="59" t="s">
        <v>50</v>
      </c>
      <c r="C3" s="59"/>
      <c r="D3" s="59"/>
      <c r="E3" s="59"/>
      <c r="F3" s="59"/>
      <c r="G3" s="59"/>
    </row>
    <row r="4" spans="1:8" ht="30" customHeight="1" thickBot="1" x14ac:dyDescent="0.3">
      <c r="B4" s="32"/>
      <c r="C4" s="32"/>
      <c r="D4" s="32"/>
      <c r="E4" s="32"/>
      <c r="F4" s="32"/>
      <c r="G4" s="32"/>
    </row>
    <row r="5" spans="1:8" ht="30" customHeight="1" thickBot="1" x14ac:dyDescent="0.3">
      <c r="C5" s="60" t="s">
        <v>34</v>
      </c>
      <c r="D5" s="61"/>
      <c r="E5" s="33">
        <v>40</v>
      </c>
    </row>
    <row r="7" spans="1:8" ht="30" customHeight="1" x14ac:dyDescent="0.25">
      <c r="A7" s="8" t="s">
        <v>21</v>
      </c>
      <c r="B7" s="8" t="s">
        <v>20</v>
      </c>
      <c r="C7" s="8" t="s">
        <v>22</v>
      </c>
      <c r="D7" s="8" t="s">
        <v>23</v>
      </c>
      <c r="E7" s="8" t="s">
        <v>24</v>
      </c>
      <c r="F7" s="8" t="s">
        <v>85</v>
      </c>
      <c r="G7" s="8" t="s">
        <v>28</v>
      </c>
      <c r="H7" s="8" t="s">
        <v>29</v>
      </c>
    </row>
    <row r="8" spans="1:8" ht="30" customHeight="1" x14ac:dyDescent="0.25">
      <c r="A8" s="12" t="s">
        <v>36</v>
      </c>
      <c r="B8" s="27"/>
      <c r="C8" s="27"/>
      <c r="D8" s="27"/>
      <c r="E8" s="27"/>
      <c r="F8" s="11">
        <f>D8-C8-E8</f>
        <v>0</v>
      </c>
      <c r="G8" s="28"/>
      <c r="H8" s="10">
        <f>GLASR_Verrechnungsstundensätze!D27</f>
        <v>0</v>
      </c>
    </row>
    <row r="9" spans="1:8" ht="30" customHeight="1" thickBot="1" x14ac:dyDescent="0.3">
      <c r="A9" s="1"/>
      <c r="B9" s="1"/>
      <c r="H9" s="1"/>
    </row>
    <row r="10" spans="1:8" ht="48.75" customHeight="1" thickBot="1" x14ac:dyDescent="0.3">
      <c r="A10" s="1"/>
      <c r="B10" s="1"/>
      <c r="C10" s="1"/>
      <c r="D10" s="55" t="s">
        <v>49</v>
      </c>
      <c r="E10" s="56"/>
      <c r="F10" s="62"/>
      <c r="G10" s="57">
        <f>B8*F8*G8*H8</f>
        <v>0</v>
      </c>
      <c r="H10" s="58"/>
    </row>
    <row r="11" spans="1:8" ht="30" customHeight="1" x14ac:dyDescent="0.25">
      <c r="A11" s="1"/>
      <c r="B11" s="1"/>
      <c r="H11" s="1"/>
    </row>
    <row r="12" spans="1:8" ht="30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30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30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30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30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30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30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30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30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30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30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30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30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30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30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30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30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30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30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30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30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30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30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30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30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30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30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30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30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30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30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30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30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30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30" customHeight="1" x14ac:dyDescent="0.25">
      <c r="A157" s="1"/>
      <c r="B157" s="1"/>
      <c r="C157" s="1"/>
      <c r="D157" s="1"/>
      <c r="E157" s="1"/>
      <c r="F157" s="1"/>
      <c r="G157" s="1"/>
      <c r="H157" s="1"/>
    </row>
  </sheetData>
  <sheetProtection algorithmName="SHA-512" hashValue="GD6PFGNWfGg/kbm0sZSHNz/09Sj5PwfVpyH8i4d50kkV5L9wckSYYuTaI5L9gGkGYU2zqiDO18XpgqXWXvvb8w==" saltValue="RJm9jH5NnNVMdH2InaVmKA==" spinCount="100000" sheet="1" selectLockedCells="1"/>
  <mergeCells count="5">
    <mergeCell ref="B3:G3"/>
    <mergeCell ref="C5:D5"/>
    <mergeCell ref="D10:F10"/>
    <mergeCell ref="G10:H10"/>
    <mergeCell ref="B1:G1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2"/>
  <sheetViews>
    <sheetView view="pageLayout" zoomScaleNormal="100" workbookViewId="0">
      <selection activeCell="B10" sqref="B10"/>
    </sheetView>
  </sheetViews>
  <sheetFormatPr baseColWidth="10" defaultRowHeight="30" customHeight="1" x14ac:dyDescent="0.25"/>
  <cols>
    <col min="1" max="6" width="15.7109375" customWidth="1"/>
    <col min="7" max="7" width="16.140625" customWidth="1"/>
    <col min="8" max="8" width="17" customWidth="1"/>
    <col min="9" max="16" width="15.7109375" customWidth="1"/>
  </cols>
  <sheetData>
    <row r="1" spans="1:8" ht="30" customHeight="1" x14ac:dyDescent="0.25">
      <c r="A1" s="1"/>
      <c r="B1" s="53" t="s">
        <v>33</v>
      </c>
      <c r="C1" s="53"/>
      <c r="D1" s="53"/>
      <c r="E1" s="53"/>
      <c r="F1" s="53"/>
      <c r="G1" s="53"/>
      <c r="H1" s="1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B3" s="59" t="s">
        <v>55</v>
      </c>
      <c r="C3" s="59"/>
      <c r="D3" s="59"/>
      <c r="E3" s="59"/>
      <c r="F3" s="59"/>
      <c r="G3" s="59"/>
    </row>
    <row r="4" spans="1:8" ht="30" customHeight="1" thickBot="1" x14ac:dyDescent="0.3">
      <c r="B4" s="32"/>
      <c r="C4" s="32"/>
      <c r="D4" s="32"/>
      <c r="E4" s="32"/>
      <c r="F4" s="32"/>
      <c r="G4" s="32"/>
    </row>
    <row r="5" spans="1:8" ht="30" customHeight="1" thickBot="1" x14ac:dyDescent="0.3">
      <c r="C5" s="60" t="s">
        <v>34</v>
      </c>
      <c r="D5" s="61"/>
      <c r="E5" s="33">
        <v>813</v>
      </c>
    </row>
    <row r="6" spans="1:8" ht="55.5" customHeight="1" thickBot="1" x14ac:dyDescent="0.3">
      <c r="C6" s="60" t="s">
        <v>91</v>
      </c>
      <c r="D6" s="61"/>
      <c r="E6" s="33">
        <v>600</v>
      </c>
    </row>
    <row r="7" spans="1:8" ht="32.25" customHeight="1" thickBot="1" x14ac:dyDescent="0.3">
      <c r="C7" s="63" t="s">
        <v>92</v>
      </c>
      <c r="D7" s="64"/>
      <c r="E7" s="33">
        <f>E5+E6</f>
        <v>1413</v>
      </c>
    </row>
    <row r="9" spans="1:8" ht="30" customHeight="1" x14ac:dyDescent="0.25">
      <c r="A9" s="8" t="s">
        <v>21</v>
      </c>
      <c r="B9" s="8" t="s">
        <v>20</v>
      </c>
      <c r="C9" s="8" t="s">
        <v>22</v>
      </c>
      <c r="D9" s="8" t="s">
        <v>23</v>
      </c>
      <c r="E9" s="8" t="s">
        <v>24</v>
      </c>
      <c r="F9" s="8" t="s">
        <v>85</v>
      </c>
      <c r="G9" s="8" t="s">
        <v>28</v>
      </c>
      <c r="H9" s="8" t="s">
        <v>29</v>
      </c>
    </row>
    <row r="10" spans="1:8" ht="30" customHeight="1" x14ac:dyDescent="0.25">
      <c r="A10" s="12" t="s">
        <v>36</v>
      </c>
      <c r="B10" s="27"/>
      <c r="C10" s="27"/>
      <c r="D10" s="27"/>
      <c r="E10" s="27"/>
      <c r="F10" s="11">
        <f>D10-C10-E10</f>
        <v>0</v>
      </c>
      <c r="G10" s="28"/>
      <c r="H10" s="10">
        <f>GLASR_Verrechnungsstundensätze!D27</f>
        <v>0</v>
      </c>
    </row>
    <row r="11" spans="1:8" ht="30" customHeight="1" thickBot="1" x14ac:dyDescent="0.3">
      <c r="A11" s="1"/>
      <c r="B11" s="1"/>
      <c r="H11" s="1"/>
    </row>
    <row r="12" spans="1:8" ht="30" customHeight="1" thickBot="1" x14ac:dyDescent="0.3">
      <c r="A12" s="1"/>
      <c r="B12" s="1"/>
      <c r="C12" s="1"/>
      <c r="D12" s="55" t="s">
        <v>54</v>
      </c>
      <c r="E12" s="56"/>
      <c r="F12" s="62"/>
      <c r="G12" s="57">
        <f>B10*F10*G10*H10</f>
        <v>0</v>
      </c>
      <c r="H12" s="58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</sheetData>
  <sheetProtection algorithmName="SHA-512" hashValue="4DoFsZPESgW3OrDm1Qr1M4Dyx6nioVLcSbjbCFbRZH59NRA7mdjQt0twCSAc7POHzvwTcTnC7JagY+wOVvIyOQ==" saltValue="6L06rDk6GSTpJsWWpwM6Ew==" spinCount="100000" sheet="1" selectLockedCells="1"/>
  <mergeCells count="7">
    <mergeCell ref="B3:G3"/>
    <mergeCell ref="C5:D5"/>
    <mergeCell ref="B1:G1"/>
    <mergeCell ref="D12:F12"/>
    <mergeCell ref="G12:H12"/>
    <mergeCell ref="C6:D6"/>
    <mergeCell ref="C7:D7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3"/>
  <sheetViews>
    <sheetView view="pageLayout" zoomScaleNormal="100" workbookViewId="0">
      <selection activeCell="B8" sqref="B8"/>
    </sheetView>
  </sheetViews>
  <sheetFormatPr baseColWidth="10" defaultRowHeight="30" customHeight="1" x14ac:dyDescent="0.25"/>
  <cols>
    <col min="1" max="6" width="15.7109375" customWidth="1"/>
    <col min="7" max="7" width="16.140625" customWidth="1"/>
    <col min="8" max="8" width="17.85546875" customWidth="1"/>
    <col min="9" max="16" width="15.7109375" customWidth="1"/>
  </cols>
  <sheetData>
    <row r="1" spans="1:8" ht="30" customHeight="1" x14ac:dyDescent="0.25">
      <c r="A1" s="1"/>
      <c r="B1" s="53" t="s">
        <v>51</v>
      </c>
      <c r="C1" s="53"/>
      <c r="D1" s="53"/>
      <c r="E1" s="53"/>
      <c r="F1" s="53"/>
      <c r="G1" s="53"/>
      <c r="H1" s="1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B3" s="59" t="s">
        <v>52</v>
      </c>
      <c r="C3" s="59"/>
      <c r="D3" s="59"/>
      <c r="E3" s="59"/>
      <c r="F3" s="59"/>
      <c r="G3" s="59"/>
    </row>
    <row r="4" spans="1:8" ht="30" customHeight="1" thickBot="1" x14ac:dyDescent="0.3">
      <c r="B4" s="32"/>
      <c r="C4" s="32"/>
      <c r="D4" s="32"/>
      <c r="E4" s="32"/>
      <c r="F4" s="32"/>
      <c r="G4" s="32"/>
    </row>
    <row r="5" spans="1:8" ht="30" customHeight="1" thickBot="1" x14ac:dyDescent="0.3">
      <c r="C5" s="60" t="s">
        <v>34</v>
      </c>
      <c r="D5" s="61"/>
      <c r="E5" s="33">
        <v>641</v>
      </c>
    </row>
    <row r="7" spans="1:8" ht="30" customHeight="1" x14ac:dyDescent="0.25">
      <c r="A7" s="8" t="s">
        <v>21</v>
      </c>
      <c r="B7" s="8" t="s">
        <v>20</v>
      </c>
      <c r="C7" s="8" t="s">
        <v>22</v>
      </c>
      <c r="D7" s="8" t="s">
        <v>23</v>
      </c>
      <c r="E7" s="8" t="s">
        <v>24</v>
      </c>
      <c r="F7" s="8" t="s">
        <v>85</v>
      </c>
      <c r="G7" s="8" t="s">
        <v>28</v>
      </c>
      <c r="H7" s="8" t="s">
        <v>29</v>
      </c>
    </row>
    <row r="8" spans="1:8" ht="30" customHeight="1" x14ac:dyDescent="0.25">
      <c r="A8" s="12" t="s">
        <v>36</v>
      </c>
      <c r="B8" s="27"/>
      <c r="C8" s="27"/>
      <c r="D8" s="27"/>
      <c r="E8" s="27"/>
      <c r="F8" s="11">
        <f>D8-C8-E8</f>
        <v>0</v>
      </c>
      <c r="G8" s="28"/>
      <c r="H8" s="10">
        <f>GLASR_Verrechnungsstundensätze!D27</f>
        <v>0</v>
      </c>
    </row>
    <row r="9" spans="1:8" ht="30" customHeight="1" thickBot="1" x14ac:dyDescent="0.3">
      <c r="A9" s="1"/>
      <c r="B9" s="1"/>
      <c r="H9" s="1"/>
    </row>
    <row r="10" spans="1:8" ht="30" customHeight="1" thickBot="1" x14ac:dyDescent="0.3">
      <c r="A10" s="1"/>
      <c r="B10" s="1"/>
      <c r="C10" s="1"/>
      <c r="D10" s="55" t="s">
        <v>53</v>
      </c>
      <c r="E10" s="56"/>
      <c r="F10" s="62"/>
      <c r="G10" s="57">
        <f>B8*F8*G8*H8</f>
        <v>0</v>
      </c>
      <c r="H10" s="58"/>
    </row>
    <row r="16" spans="1:8" ht="30" customHeight="1" x14ac:dyDescent="0.25">
      <c r="H16" s="1"/>
    </row>
    <row r="17" spans="1:8" ht="30" customHeight="1" x14ac:dyDescent="0.25">
      <c r="H17" s="1"/>
    </row>
    <row r="18" spans="1:8" ht="30" customHeight="1" x14ac:dyDescent="0.25">
      <c r="H18" s="1"/>
    </row>
    <row r="19" spans="1:8" ht="30" customHeight="1" x14ac:dyDescent="0.25">
      <c r="H19" s="1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30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30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30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30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30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30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30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30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30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30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30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30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30" customHeight="1" x14ac:dyDescent="0.25">
      <c r="A143" s="1"/>
      <c r="B143" s="1"/>
      <c r="C143" s="1"/>
      <c r="D143" s="1"/>
      <c r="E143" s="1"/>
      <c r="F143" s="1"/>
      <c r="G143" s="1"/>
      <c r="H143" s="1"/>
    </row>
  </sheetData>
  <sheetProtection algorithmName="SHA-512" hashValue="JDr7TlTjnjPCXbP5P++0T7b2zquQneRYOOIobLafWJItKNx7SIqHBa9jG+aQG6G9PNVyKJtf6/ZiTmJL1vy+qg==" saltValue="1p9Z2TuF0xH9DAFG1Ae/CQ==" spinCount="100000" sheet="1" selectLockedCells="1"/>
  <mergeCells count="5">
    <mergeCell ref="B1:G1"/>
    <mergeCell ref="C5:D5"/>
    <mergeCell ref="B3:G3"/>
    <mergeCell ref="D10:F10"/>
    <mergeCell ref="G10:H10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3"/>
  <sheetViews>
    <sheetView view="pageLayout" zoomScaleNormal="100" workbookViewId="0">
      <selection activeCell="B8" sqref="B8"/>
    </sheetView>
  </sheetViews>
  <sheetFormatPr baseColWidth="10" defaultRowHeight="30" customHeight="1" x14ac:dyDescent="0.25"/>
  <cols>
    <col min="1" max="6" width="15.7109375" customWidth="1"/>
    <col min="7" max="7" width="16.140625" customWidth="1"/>
    <col min="8" max="8" width="18" customWidth="1"/>
    <col min="9" max="16" width="15.7109375" customWidth="1"/>
  </cols>
  <sheetData>
    <row r="1" spans="1:8" ht="30" customHeight="1" x14ac:dyDescent="0.25">
      <c r="A1" s="1"/>
      <c r="B1" s="53" t="s">
        <v>56</v>
      </c>
      <c r="C1" s="53"/>
      <c r="D1" s="53"/>
      <c r="E1" s="53"/>
      <c r="F1" s="53"/>
      <c r="G1" s="53"/>
      <c r="H1" s="1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B3" s="59" t="s">
        <v>57</v>
      </c>
      <c r="C3" s="59"/>
      <c r="D3" s="59"/>
      <c r="E3" s="59"/>
      <c r="F3" s="59"/>
      <c r="G3" s="59"/>
    </row>
    <row r="4" spans="1:8" ht="30" customHeight="1" thickBot="1" x14ac:dyDescent="0.3">
      <c r="B4" s="32"/>
      <c r="C4" s="32"/>
      <c r="D4" s="32"/>
      <c r="E4" s="32"/>
      <c r="F4" s="32"/>
      <c r="G4" s="32"/>
    </row>
    <row r="5" spans="1:8" ht="30" customHeight="1" thickBot="1" x14ac:dyDescent="0.3">
      <c r="C5" s="60" t="s">
        <v>34</v>
      </c>
      <c r="D5" s="61"/>
      <c r="E5" s="33">
        <v>262</v>
      </c>
    </row>
    <row r="7" spans="1:8" ht="30" customHeight="1" x14ac:dyDescent="0.25">
      <c r="A7" s="8" t="s">
        <v>21</v>
      </c>
      <c r="B7" s="8" t="s">
        <v>20</v>
      </c>
      <c r="C7" s="8" t="s">
        <v>22</v>
      </c>
      <c r="D7" s="8" t="s">
        <v>23</v>
      </c>
      <c r="E7" s="8" t="s">
        <v>24</v>
      </c>
      <c r="F7" s="8" t="s">
        <v>85</v>
      </c>
      <c r="G7" s="8" t="s">
        <v>28</v>
      </c>
      <c r="H7" s="8" t="s">
        <v>29</v>
      </c>
    </row>
    <row r="8" spans="1:8" ht="30" customHeight="1" x14ac:dyDescent="0.25">
      <c r="A8" s="12" t="s">
        <v>36</v>
      </c>
      <c r="B8" s="27"/>
      <c r="C8" s="27"/>
      <c r="D8" s="27"/>
      <c r="E8" s="27"/>
      <c r="F8" s="11">
        <f>D8-C8-E8</f>
        <v>0</v>
      </c>
      <c r="G8" s="28"/>
      <c r="H8" s="10">
        <f>GLASR_Verrechnungsstundensätze!D27</f>
        <v>0</v>
      </c>
    </row>
    <row r="9" spans="1:8" ht="30" customHeight="1" thickBot="1" x14ac:dyDescent="0.3">
      <c r="A9" s="1"/>
      <c r="B9" s="1"/>
      <c r="H9" s="1"/>
    </row>
    <row r="10" spans="1:8" ht="30" customHeight="1" thickBot="1" x14ac:dyDescent="0.3">
      <c r="A10" s="1"/>
      <c r="B10" s="1"/>
      <c r="C10" s="1"/>
      <c r="D10" s="55" t="s">
        <v>58</v>
      </c>
      <c r="E10" s="56"/>
      <c r="F10" s="62"/>
      <c r="G10" s="57">
        <f>B8*F8*G8*H8</f>
        <v>0</v>
      </c>
      <c r="H10" s="58"/>
    </row>
    <row r="11" spans="1:8" ht="30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30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30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30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30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30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30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30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30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30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30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30" customHeight="1" x14ac:dyDescent="0.25">
      <c r="A133" s="1"/>
      <c r="B133" s="1"/>
      <c r="C133" s="1"/>
      <c r="D133" s="1"/>
      <c r="E133" s="1"/>
      <c r="F133" s="1"/>
      <c r="G133" s="1"/>
      <c r="H133" s="1"/>
    </row>
  </sheetData>
  <sheetProtection algorithmName="SHA-512" hashValue="cE8OGmlSjri7GTU8YyHHH9gXmS8Tkn4lZRIITHhplEVwMvMoKh8Gah+acwnrDjT+2eP3NNepOorTv7kEMB7M6w==" saltValue="4y4hYldIlRRtXXnmUdtkYg==" spinCount="100000" sheet="1" selectLockedCells="1"/>
  <mergeCells count="5">
    <mergeCell ref="B3:G3"/>
    <mergeCell ref="C5:D5"/>
    <mergeCell ref="D10:F10"/>
    <mergeCell ref="G10:H10"/>
    <mergeCell ref="B1:G1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1"/>
  <sheetViews>
    <sheetView view="pageLayout" zoomScaleNormal="100" workbookViewId="0">
      <selection activeCell="B8" sqref="B8"/>
    </sheetView>
  </sheetViews>
  <sheetFormatPr baseColWidth="10" defaultRowHeight="30" customHeight="1" x14ac:dyDescent="0.25"/>
  <cols>
    <col min="1" max="6" width="15.7109375" customWidth="1"/>
    <col min="7" max="7" width="16.140625" customWidth="1"/>
    <col min="8" max="8" width="16.5703125" customWidth="1"/>
    <col min="9" max="16" width="15.7109375" customWidth="1"/>
  </cols>
  <sheetData>
    <row r="1" spans="1:8" ht="30" customHeight="1" x14ac:dyDescent="0.25">
      <c r="A1" s="1"/>
      <c r="B1" s="53" t="s">
        <v>59</v>
      </c>
      <c r="C1" s="53"/>
      <c r="D1" s="53"/>
      <c r="E1" s="53"/>
      <c r="F1" s="53"/>
      <c r="G1" s="53"/>
      <c r="H1" s="1"/>
    </row>
    <row r="3" spans="1:8" ht="30" customHeight="1" x14ac:dyDescent="0.25">
      <c r="B3" s="59" t="s">
        <v>60</v>
      </c>
      <c r="C3" s="59"/>
      <c r="D3" s="59"/>
      <c r="E3" s="59"/>
      <c r="F3" s="59"/>
      <c r="G3" s="59"/>
    </row>
    <row r="4" spans="1:8" ht="30" customHeight="1" thickBot="1" x14ac:dyDescent="0.3">
      <c r="B4" s="32"/>
      <c r="C4" s="32"/>
      <c r="D4" s="32"/>
      <c r="E4" s="32"/>
      <c r="F4" s="32"/>
      <c r="G4" s="32"/>
    </row>
    <row r="5" spans="1:8" ht="30" customHeight="1" thickBot="1" x14ac:dyDescent="0.3">
      <c r="C5" s="60" t="s">
        <v>34</v>
      </c>
      <c r="D5" s="61"/>
      <c r="E5" s="33">
        <v>828</v>
      </c>
    </row>
    <row r="7" spans="1:8" ht="30" customHeight="1" x14ac:dyDescent="0.25">
      <c r="A7" s="8" t="s">
        <v>21</v>
      </c>
      <c r="B7" s="8" t="s">
        <v>20</v>
      </c>
      <c r="C7" s="8" t="s">
        <v>22</v>
      </c>
      <c r="D7" s="8" t="s">
        <v>23</v>
      </c>
      <c r="E7" s="8" t="s">
        <v>24</v>
      </c>
      <c r="F7" s="8" t="s">
        <v>85</v>
      </c>
      <c r="G7" s="8" t="s">
        <v>28</v>
      </c>
      <c r="H7" s="8" t="s">
        <v>29</v>
      </c>
    </row>
    <row r="8" spans="1:8" ht="30" customHeight="1" x14ac:dyDescent="0.25">
      <c r="A8" s="12" t="s">
        <v>36</v>
      </c>
      <c r="B8" s="27"/>
      <c r="C8" s="27"/>
      <c r="D8" s="27"/>
      <c r="E8" s="27"/>
      <c r="F8" s="11">
        <f>D8-C8-E8</f>
        <v>0</v>
      </c>
      <c r="G8" s="28"/>
      <c r="H8" s="10">
        <f>GLASR_Verrechnungsstundensätze!D27</f>
        <v>0</v>
      </c>
    </row>
    <row r="9" spans="1:8" ht="30" customHeight="1" thickBot="1" x14ac:dyDescent="0.3">
      <c r="A9" s="1"/>
      <c r="B9" s="1"/>
      <c r="H9" s="1"/>
    </row>
    <row r="10" spans="1:8" ht="30" customHeight="1" thickBot="1" x14ac:dyDescent="0.3">
      <c r="A10" s="1"/>
      <c r="B10" s="1"/>
      <c r="C10" s="1"/>
      <c r="D10" s="55" t="s">
        <v>61</v>
      </c>
      <c r="E10" s="56"/>
      <c r="F10" s="62"/>
      <c r="G10" s="57">
        <f>B8*F8*G8*H8</f>
        <v>0</v>
      </c>
      <c r="H10" s="58"/>
    </row>
    <row r="11" spans="1:8" ht="30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30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30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30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30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30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30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30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30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</sheetData>
  <sheetProtection algorithmName="SHA-512" hashValue="qRZqU1uHuHSy2MR9vuyIi1xmOSn5IhDN+ZK7lfbt11BvsvLMfGwJtxr5OBsMA//X8fF+HuoQM9NFfUmGJ5AL8w==" saltValue="1/hCbKmXZ+Dyjjol5aY+CQ==" spinCount="100000" sheet="1" selectLockedCells="1"/>
  <mergeCells count="5">
    <mergeCell ref="G10:H10"/>
    <mergeCell ref="B1:G1"/>
    <mergeCell ref="C5:D5"/>
    <mergeCell ref="B3:G3"/>
    <mergeCell ref="D10:F10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7"/>
  <sheetViews>
    <sheetView view="pageLayout" zoomScaleNormal="100" zoomScaleSheetLayoutView="100" workbookViewId="0">
      <selection activeCell="B8" sqref="B8"/>
    </sheetView>
  </sheetViews>
  <sheetFormatPr baseColWidth="10" defaultRowHeight="30" customHeight="1" x14ac:dyDescent="0.25"/>
  <cols>
    <col min="1" max="6" width="15.7109375" customWidth="1"/>
    <col min="7" max="7" width="15.5703125" customWidth="1"/>
    <col min="8" max="8" width="16.7109375" customWidth="1"/>
    <col min="9" max="16" width="15.7109375" customWidth="1"/>
  </cols>
  <sheetData>
    <row r="1" spans="1:8" ht="30" customHeight="1" x14ac:dyDescent="0.25">
      <c r="A1" s="1"/>
      <c r="B1" s="53" t="s">
        <v>62</v>
      </c>
      <c r="C1" s="53"/>
      <c r="D1" s="53"/>
      <c r="E1" s="53"/>
      <c r="F1" s="53"/>
      <c r="G1" s="53"/>
      <c r="H1" s="1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B3" s="59" t="s">
        <v>63</v>
      </c>
      <c r="C3" s="59"/>
      <c r="D3" s="59"/>
      <c r="E3" s="59"/>
      <c r="F3" s="59"/>
      <c r="G3" s="59"/>
    </row>
    <row r="4" spans="1:8" ht="30" customHeight="1" thickBot="1" x14ac:dyDescent="0.3">
      <c r="B4" s="32"/>
      <c r="C4" s="32"/>
      <c r="D4" s="32"/>
      <c r="E4" s="32"/>
      <c r="F4" s="32"/>
      <c r="G4" s="32"/>
    </row>
    <row r="5" spans="1:8" ht="30" customHeight="1" thickBot="1" x14ac:dyDescent="0.3">
      <c r="C5" s="60" t="s">
        <v>34</v>
      </c>
      <c r="D5" s="61"/>
      <c r="E5" s="33">
        <v>222</v>
      </c>
    </row>
    <row r="7" spans="1:8" ht="30" customHeight="1" x14ac:dyDescent="0.25">
      <c r="A7" s="8" t="s">
        <v>21</v>
      </c>
      <c r="B7" s="8" t="s">
        <v>20</v>
      </c>
      <c r="C7" s="8" t="s">
        <v>22</v>
      </c>
      <c r="D7" s="8" t="s">
        <v>23</v>
      </c>
      <c r="E7" s="8" t="s">
        <v>24</v>
      </c>
      <c r="F7" s="8" t="s">
        <v>85</v>
      </c>
      <c r="G7" s="8" t="s">
        <v>28</v>
      </c>
      <c r="H7" s="8" t="s">
        <v>29</v>
      </c>
    </row>
    <row r="8" spans="1:8" ht="30" customHeight="1" x14ac:dyDescent="0.25">
      <c r="A8" s="12" t="s">
        <v>36</v>
      </c>
      <c r="B8" s="27"/>
      <c r="C8" s="27"/>
      <c r="D8" s="27"/>
      <c r="E8" s="27"/>
      <c r="F8" s="11">
        <f>D8-C8-E8</f>
        <v>0</v>
      </c>
      <c r="G8" s="28"/>
      <c r="H8" s="10">
        <f>GLASR_Verrechnungsstundensätze!D27</f>
        <v>0</v>
      </c>
    </row>
    <row r="9" spans="1:8" ht="30" customHeight="1" thickBot="1" x14ac:dyDescent="0.3">
      <c r="A9" s="1"/>
      <c r="B9" s="1"/>
      <c r="H9" s="1"/>
    </row>
    <row r="10" spans="1:8" ht="30" customHeight="1" thickBot="1" x14ac:dyDescent="0.3">
      <c r="A10" s="1"/>
      <c r="B10" s="1"/>
      <c r="C10" s="1"/>
      <c r="D10" s="55" t="s">
        <v>64</v>
      </c>
      <c r="E10" s="56"/>
      <c r="F10" s="62"/>
      <c r="G10" s="57">
        <f>B8*F8*G8*H8</f>
        <v>0</v>
      </c>
      <c r="H10" s="58"/>
    </row>
    <row r="11" spans="1:8" ht="30" customHeight="1" x14ac:dyDescent="0.25">
      <c r="H11" s="1"/>
    </row>
    <row r="12" spans="1:8" ht="30" customHeight="1" x14ac:dyDescent="0.25">
      <c r="H12" s="1"/>
    </row>
    <row r="13" spans="1:8" ht="30" customHeight="1" x14ac:dyDescent="0.25">
      <c r="H13" s="1"/>
    </row>
    <row r="14" spans="1:8" ht="30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30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30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30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30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30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30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30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30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30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30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30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30" customHeight="1" x14ac:dyDescent="0.25">
      <c r="A137" s="1"/>
      <c r="B137" s="1"/>
      <c r="C137" s="1"/>
      <c r="D137" s="1"/>
      <c r="E137" s="1"/>
      <c r="F137" s="1"/>
      <c r="G137" s="1"/>
      <c r="H137" s="1"/>
    </row>
  </sheetData>
  <sheetProtection algorithmName="SHA-512" hashValue="7a8ircSEn2oqkeZOW/VAuqDOqK7zVOQsgiNFxnCzJ0NXuAXAMDp274bKeNgl23bPFTydgAVBBLBSJBSrmx+7Xg==" saltValue="wpbjS/adLUkuFj/mB45lGQ==" spinCount="100000" sheet="1" selectLockedCells="1"/>
  <mergeCells count="5">
    <mergeCell ref="B1:G1"/>
    <mergeCell ref="C5:D5"/>
    <mergeCell ref="B3:G3"/>
    <mergeCell ref="D10:F10"/>
    <mergeCell ref="G10:H10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H107"/>
  <sheetViews>
    <sheetView view="pageLayout" zoomScale="80" zoomScaleNormal="100" zoomScalePageLayoutView="80" workbookViewId="0">
      <selection activeCell="B8" sqref="B8"/>
    </sheetView>
  </sheetViews>
  <sheetFormatPr baseColWidth="10" defaultRowHeight="30" customHeight="1" x14ac:dyDescent="0.25"/>
  <cols>
    <col min="1" max="6" width="15.7109375" customWidth="1"/>
    <col min="7" max="7" width="14.28515625" customWidth="1"/>
    <col min="8" max="8" width="17.28515625" customWidth="1"/>
    <col min="9" max="16" width="15.7109375" customWidth="1"/>
  </cols>
  <sheetData>
    <row r="1" spans="1:8" ht="30" customHeight="1" x14ac:dyDescent="0.25">
      <c r="A1" s="65" t="s">
        <v>93</v>
      </c>
      <c r="B1" s="65"/>
      <c r="C1" s="65"/>
      <c r="D1" s="65"/>
      <c r="E1" s="65"/>
      <c r="F1" s="65"/>
      <c r="G1" s="65"/>
      <c r="H1" s="65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B3" s="59" t="s">
        <v>38</v>
      </c>
      <c r="C3" s="59"/>
      <c r="D3" s="59"/>
      <c r="E3" s="59"/>
      <c r="F3" s="59"/>
      <c r="G3" s="59"/>
    </row>
    <row r="4" spans="1:8" ht="30" customHeight="1" thickBot="1" x14ac:dyDescent="0.3">
      <c r="B4" s="32"/>
      <c r="C4" s="32"/>
      <c r="D4" s="32"/>
      <c r="E4" s="32"/>
      <c r="F4" s="32"/>
      <c r="G4" s="32"/>
    </row>
    <row r="5" spans="1:8" ht="30" customHeight="1" thickBot="1" x14ac:dyDescent="0.3">
      <c r="C5" s="60" t="s">
        <v>34</v>
      </c>
      <c r="D5" s="61"/>
      <c r="E5" s="33">
        <v>364</v>
      </c>
    </row>
    <row r="7" spans="1:8" ht="30" customHeight="1" x14ac:dyDescent="0.25">
      <c r="A7" s="8" t="s">
        <v>21</v>
      </c>
      <c r="B7" s="8" t="s">
        <v>20</v>
      </c>
      <c r="C7" s="8" t="s">
        <v>22</v>
      </c>
      <c r="D7" s="8" t="s">
        <v>23</v>
      </c>
      <c r="E7" s="8" t="s">
        <v>24</v>
      </c>
      <c r="F7" s="8" t="s">
        <v>85</v>
      </c>
      <c r="G7" s="8" t="s">
        <v>28</v>
      </c>
      <c r="H7" s="8" t="s">
        <v>29</v>
      </c>
    </row>
    <row r="8" spans="1:8" ht="30" customHeight="1" x14ac:dyDescent="0.25">
      <c r="A8" s="12" t="s">
        <v>36</v>
      </c>
      <c r="B8" s="27"/>
      <c r="C8" s="27"/>
      <c r="D8" s="27"/>
      <c r="E8" s="27"/>
      <c r="F8" s="11">
        <f>D8-C8-E8</f>
        <v>0</v>
      </c>
      <c r="G8" s="28"/>
      <c r="H8" s="10">
        <f>GLASR_Verrechnungsstundensätze!D27</f>
        <v>0</v>
      </c>
    </row>
    <row r="9" spans="1:8" ht="30" customHeight="1" thickBot="1" x14ac:dyDescent="0.3">
      <c r="A9" s="1"/>
      <c r="B9" s="1"/>
      <c r="H9" s="1"/>
    </row>
    <row r="10" spans="1:8" ht="30" customHeight="1" thickBot="1" x14ac:dyDescent="0.3">
      <c r="A10" s="1"/>
      <c r="B10" s="1"/>
      <c r="C10" s="1"/>
      <c r="D10" s="55" t="s">
        <v>39</v>
      </c>
      <c r="E10" s="56"/>
      <c r="F10" s="62"/>
      <c r="G10" s="57">
        <f>B8*F8*G8*H8</f>
        <v>0</v>
      </c>
      <c r="H10" s="58"/>
    </row>
    <row r="11" spans="1:8" ht="30" customHeight="1" x14ac:dyDescent="0.25">
      <c r="A11" s="1"/>
      <c r="B11" s="1"/>
      <c r="C11" s="1"/>
      <c r="D11" s="34"/>
      <c r="E11" s="34"/>
      <c r="F11" s="34"/>
      <c r="G11" s="35"/>
      <c r="H11" s="36"/>
    </row>
    <row r="12" spans="1:8" ht="30" customHeight="1" x14ac:dyDescent="0.25">
      <c r="B12" s="59" t="s">
        <v>40</v>
      </c>
      <c r="C12" s="59"/>
      <c r="D12" s="59"/>
      <c r="E12" s="59"/>
      <c r="F12" s="59"/>
      <c r="G12" s="59"/>
    </row>
    <row r="13" spans="1:8" ht="30" customHeight="1" thickBot="1" x14ac:dyDescent="0.3">
      <c r="B13" s="32"/>
      <c r="C13" s="32"/>
      <c r="D13" s="32"/>
      <c r="E13" s="32"/>
      <c r="F13" s="32"/>
      <c r="G13" s="32"/>
    </row>
    <row r="14" spans="1:8" ht="30" customHeight="1" thickBot="1" x14ac:dyDescent="0.3">
      <c r="C14" s="60" t="s">
        <v>34</v>
      </c>
      <c r="D14" s="61"/>
      <c r="E14" s="33">
        <v>71</v>
      </c>
    </row>
    <row r="16" spans="1:8" ht="30" customHeight="1" x14ac:dyDescent="0.25">
      <c r="A16" s="8" t="s">
        <v>21</v>
      </c>
      <c r="B16" s="8" t="s">
        <v>20</v>
      </c>
      <c r="C16" s="8" t="s">
        <v>22</v>
      </c>
      <c r="D16" s="8" t="s">
        <v>23</v>
      </c>
      <c r="E16" s="8" t="s">
        <v>24</v>
      </c>
      <c r="F16" s="8" t="s">
        <v>85</v>
      </c>
      <c r="G16" s="8" t="s">
        <v>28</v>
      </c>
      <c r="H16" s="8" t="s">
        <v>29</v>
      </c>
    </row>
    <row r="17" spans="1:8" ht="30" customHeight="1" x14ac:dyDescent="0.25">
      <c r="A17" s="12" t="s">
        <v>36</v>
      </c>
      <c r="B17" s="27"/>
      <c r="C17" s="27"/>
      <c r="D17" s="27"/>
      <c r="E17" s="27"/>
      <c r="F17" s="11">
        <f>D17-C17-E17</f>
        <v>0</v>
      </c>
      <c r="G17" s="28"/>
      <c r="H17" s="10">
        <f>GLASR_Verrechnungsstundensätze!D27</f>
        <v>0</v>
      </c>
    </row>
    <row r="18" spans="1:8" ht="30" customHeight="1" thickBot="1" x14ac:dyDescent="0.3">
      <c r="A18" s="1"/>
      <c r="B18" s="1"/>
      <c r="H18" s="1"/>
    </row>
    <row r="19" spans="1:8" ht="30" customHeight="1" thickBot="1" x14ac:dyDescent="0.3">
      <c r="A19" s="1"/>
      <c r="B19" s="1"/>
      <c r="C19" s="1"/>
      <c r="D19" s="55" t="s">
        <v>41</v>
      </c>
      <c r="E19" s="56"/>
      <c r="F19" s="62"/>
      <c r="G19" s="57">
        <f>B17*F17*G17*H17</f>
        <v>0</v>
      </c>
      <c r="H19" s="58"/>
    </row>
    <row r="20" spans="1:8" ht="30" customHeight="1" x14ac:dyDescent="0.25">
      <c r="A20" s="1"/>
      <c r="B20" s="1"/>
      <c r="C20" s="1"/>
      <c r="D20" s="34"/>
      <c r="E20" s="34"/>
      <c r="F20" s="34"/>
      <c r="G20" s="35"/>
      <c r="H20" s="36"/>
    </row>
    <row r="21" spans="1:8" ht="30" customHeight="1" x14ac:dyDescent="0.25">
      <c r="B21" s="59" t="s">
        <v>42</v>
      </c>
      <c r="C21" s="59"/>
      <c r="D21" s="59"/>
      <c r="E21" s="59"/>
      <c r="F21" s="59"/>
      <c r="G21" s="59"/>
    </row>
    <row r="22" spans="1:8" ht="30" customHeight="1" thickBot="1" x14ac:dyDescent="0.3">
      <c r="B22" s="32"/>
      <c r="C22" s="32"/>
      <c r="D22" s="32"/>
      <c r="E22" s="32"/>
      <c r="F22" s="32"/>
      <c r="G22" s="32"/>
    </row>
    <row r="23" spans="1:8" ht="30" customHeight="1" thickBot="1" x14ac:dyDescent="0.3">
      <c r="C23" s="60" t="s">
        <v>34</v>
      </c>
      <c r="D23" s="61"/>
      <c r="E23" s="33">
        <v>81</v>
      </c>
    </row>
    <row r="25" spans="1:8" ht="30" customHeight="1" x14ac:dyDescent="0.25">
      <c r="A25" s="8" t="s">
        <v>21</v>
      </c>
      <c r="B25" s="8" t="s">
        <v>20</v>
      </c>
      <c r="C25" s="8" t="s">
        <v>22</v>
      </c>
      <c r="D25" s="8" t="s">
        <v>23</v>
      </c>
      <c r="E25" s="8" t="s">
        <v>24</v>
      </c>
      <c r="F25" s="8" t="s">
        <v>85</v>
      </c>
      <c r="G25" s="8" t="s">
        <v>28</v>
      </c>
      <c r="H25" s="8" t="s">
        <v>29</v>
      </c>
    </row>
    <row r="26" spans="1:8" ht="30" customHeight="1" x14ac:dyDescent="0.25">
      <c r="A26" s="12" t="s">
        <v>36</v>
      </c>
      <c r="B26" s="27"/>
      <c r="C26" s="27"/>
      <c r="D26" s="27"/>
      <c r="E26" s="27"/>
      <c r="F26" s="11">
        <f>D26-C26-E26</f>
        <v>0</v>
      </c>
      <c r="G26" s="28"/>
      <c r="H26" s="10">
        <f>GLASR_Verrechnungsstundensätze!D27</f>
        <v>0</v>
      </c>
    </row>
    <row r="27" spans="1:8" ht="30" customHeight="1" thickBot="1" x14ac:dyDescent="0.3">
      <c r="A27" s="1"/>
      <c r="B27" s="1"/>
      <c r="H27" s="1"/>
    </row>
    <row r="28" spans="1:8" ht="30" customHeight="1" thickBot="1" x14ac:dyDescent="0.3">
      <c r="A28" s="1"/>
      <c r="B28" s="1"/>
      <c r="C28" s="1"/>
      <c r="D28" s="55" t="s">
        <v>43</v>
      </c>
      <c r="E28" s="56"/>
      <c r="F28" s="62"/>
      <c r="G28" s="57">
        <f>B26*F26*G26*H26</f>
        <v>0</v>
      </c>
      <c r="H28" s="58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</sheetData>
  <sheetProtection algorithmName="SHA-512" hashValue="43w4yDLY7OSv8Z5PbJ5SJ9ZUFHHxHMTD9dcgTTyKaNaser+6nRlLus1rCEbAdetbFepSb9YSEfaFleq/NMp1jA==" saltValue="dzo8d/wPCU4or22KqyO4Gw==" spinCount="100000" sheet="1" selectLockedCells="1"/>
  <mergeCells count="13">
    <mergeCell ref="D28:F28"/>
    <mergeCell ref="G28:H28"/>
    <mergeCell ref="B12:G12"/>
    <mergeCell ref="C14:D14"/>
    <mergeCell ref="D19:F19"/>
    <mergeCell ref="G19:H19"/>
    <mergeCell ref="B21:G21"/>
    <mergeCell ref="C23:D23"/>
    <mergeCell ref="C5:D5"/>
    <mergeCell ref="A1:H1"/>
    <mergeCell ref="B3:G3"/>
    <mergeCell ref="D10:F10"/>
    <mergeCell ref="G10:H10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GLASR_Verrechnungsstundensätze</vt:lpstr>
      <vt:lpstr>GLASR_Vorarbeiter</vt:lpstr>
      <vt:lpstr>Glasreinigung_UG</vt:lpstr>
      <vt:lpstr>Glasreinigung_EG</vt:lpstr>
      <vt:lpstr>Glasreinigung_1.OG</vt:lpstr>
      <vt:lpstr>Glasreinigung_2.OG</vt:lpstr>
      <vt:lpstr>Glasreinigung_3.OG</vt:lpstr>
      <vt:lpstr>Glasreinigung_4.OG</vt:lpstr>
      <vt:lpstr>GLASR_Stimmzimmer_Regie_Chor</vt:lpstr>
      <vt:lpstr>GLASR_Restaurant</vt:lpstr>
      <vt:lpstr>GLASR_Werkstätten</vt:lpstr>
      <vt:lpstr>GLASR_Arbeitsmittel</vt:lpstr>
      <vt:lpstr>GLASR_Gesamtkosten</vt:lpstr>
      <vt:lpstr>GLASR_Vorarbeiter!Druckbereich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Scheppan</dc:creator>
  <cp:lastModifiedBy>Tanja Fichtner (Mitarbeit Vergabestelle)</cp:lastModifiedBy>
  <cp:lastPrinted>2019-02-27T11:30:50Z</cp:lastPrinted>
  <dcterms:created xsi:type="dcterms:W3CDTF">2014-03-25T06:30:28Z</dcterms:created>
  <dcterms:modified xsi:type="dcterms:W3CDTF">2026-02-18T15:06:52Z</dcterms:modified>
</cp:coreProperties>
</file>